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rbekov_as\Desktop\"/>
    </mc:Choice>
  </mc:AlternateContent>
  <bookViews>
    <workbookView xWindow="0" yWindow="0" windowWidth="25200" windowHeight="12345"/>
  </bookViews>
  <sheets>
    <sheet name="Форма № 2 Расходы" sheetId="1" r:id="rId1"/>
  </sheets>
  <externalReferences>
    <externalReference r:id="rId2"/>
  </externalReferences>
  <definedNames>
    <definedName name="_xlnm.Print_Titles" localSheetId="0">'Форма № 2 Расходы'!$2:$3</definedName>
  </definedNames>
  <calcPr calcId="152511"/>
</workbook>
</file>

<file path=xl/calcChain.xml><?xml version="1.0" encoding="utf-8"?>
<calcChain xmlns="http://schemas.openxmlformats.org/spreadsheetml/2006/main">
  <c r="I14" i="1" l="1"/>
  <c r="I18" i="1"/>
  <c r="I8" i="1"/>
  <c r="I7" i="1"/>
  <c r="Q117" i="1" l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4" i="1"/>
  <c r="K23" i="1"/>
  <c r="K22" i="1"/>
  <c r="K21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E25" i="1"/>
  <c r="K25" i="1" s="1"/>
  <c r="J117" i="1" l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1" i="1"/>
  <c r="F22" i="1"/>
  <c r="F23" i="1"/>
  <c r="F24" i="1"/>
  <c r="F25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C27" i="1"/>
  <c r="I27" i="1"/>
  <c r="F4" i="1"/>
  <c r="D4" i="1"/>
  <c r="E26" i="1"/>
  <c r="K26" i="1" s="1"/>
  <c r="E20" i="1"/>
  <c r="K20" i="1" s="1"/>
  <c r="E19" i="1"/>
  <c r="K19" i="1" s="1"/>
  <c r="B27" i="1"/>
  <c r="E27" i="1" l="1"/>
  <c r="J27" i="1"/>
  <c r="D27" i="1"/>
  <c r="N27" i="1"/>
  <c r="F20" i="1"/>
  <c r="F26" i="1"/>
  <c r="F19" i="1"/>
  <c r="M28" i="1"/>
  <c r="C28" i="1"/>
  <c r="P28" i="1" l="1"/>
  <c r="Q28" i="1" s="1"/>
  <c r="E28" i="1"/>
  <c r="I28" i="1"/>
  <c r="N28" i="1" s="1"/>
  <c r="B28" i="1"/>
  <c r="D28" i="1" s="1"/>
  <c r="F27" i="1"/>
  <c r="K27" i="1"/>
  <c r="F28" i="1" l="1"/>
  <c r="J28" i="1"/>
  <c r="K28" i="1"/>
</calcChain>
</file>

<file path=xl/sharedStrings.xml><?xml version="1.0" encoding="utf-8"?>
<sst xmlns="http://schemas.openxmlformats.org/spreadsheetml/2006/main" count="156" uniqueCount="133">
  <si>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</si>
  <si>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государственным корпорациям (компаниям)</t>
  </si>
  <si>
    <t>Резервные средства</t>
  </si>
  <si>
    <t>Темп уточненного плана к прошлому году, %</t>
  </si>
  <si>
    <t>Исполнение (год) к прошлому году, %</t>
  </si>
  <si>
    <t>тыс. рублей</t>
  </si>
  <si>
    <t>Итого</t>
  </si>
  <si>
    <t xml:space="preserve">Дефицит (-) / Профицит (+) </t>
  </si>
  <si>
    <t>Форма № 2</t>
  </si>
  <si>
    <t>Наименование раздела, подраздела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</si>
  <si>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</si>
  <si>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</si>
  <si>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</si>
  <si>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</si>
  <si>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</si>
  <si>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</si>
  <si>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</si>
  <si>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</si>
  <si>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</si>
  <si>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</si>
  <si>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</si>
  <si>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</si>
  <si>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</si>
  <si>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Другие вопросы в области национальной обороны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</si>
  <si>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</si>
  <si>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</si>
  <si>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</si>
  <si>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</si>
  <si>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</si>
  <si>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</si>
  <si>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</si>
  <si>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</si>
  <si>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</si>
  <si>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</si>
  <si>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</si>
  <si>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</si>
  <si>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</si>
  <si>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</si>
  <si>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</si>
  <si>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</si>
  <si>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</si>
  <si>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</si>
  <si>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</si>
  <si>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</si>
  <si>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</si>
  <si>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</si>
  <si>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</si>
  <si>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</si>
  <si>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</si>
  <si>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</si>
  <si>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</si>
  <si>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</si>
  <si>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</si>
  <si>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</si>
  <si>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</si>
  <si>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</si>
  <si>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</si>
  <si>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</si>
  <si>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</si>
  <si>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</si>
  <si>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</si>
  <si>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Прикладные научные исследования в области культуры, кинематографии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</si>
  <si>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</si>
  <si>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</si>
  <si>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</si>
  <si>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</si>
  <si>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</si>
  <si>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</si>
  <si>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</si>
  <si>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Санитарно-эпидемиологическое благополучие</t>
  </si>
  <si>
    <t>Прикладные научные исследования в области здравоохранения</t>
  </si>
  <si>
    <t>Другие вопросы в области здравоохранения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</si>
  <si>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</si>
  <si>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</si>
  <si>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</si>
  <si>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</si>
  <si>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</si>
  <si>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</si>
  <si>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</si>
  <si>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</si>
  <si>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</si>
  <si>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</si>
  <si>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</si>
  <si>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</si>
  <si>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</si>
  <si>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</si>
  <si>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внешнего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</si>
  <si>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</si>
  <si>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</si>
  <si>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</si>
  <si>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государственных (муниципальных) органов</t>
  </si>
  <si>
    <t>работников автономных и бюджетных учреждений</t>
  </si>
  <si>
    <t>Социальные выплаты гражданам, в т.ч.</t>
  </si>
  <si>
    <t>Стипендии</t>
  </si>
  <si>
    <t>Расходы на обязательное медицинское страхование неработающего населения</t>
  </si>
  <si>
    <t xml:space="preserve">Расходы на обслуживание гос. долга </t>
  </si>
  <si>
    <t>Иные выплаты</t>
  </si>
  <si>
    <t>Иные закупки товаров, работ и услуг для обеспечения государственных (муниципальных) нужд 
(за исключением закупки товаров, работ, услуг в целях капитального ремонта государственного (муниципального) имущества)</t>
  </si>
  <si>
    <t>Публичные нормативные выплаты гражданам несоциального характера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</si>
  <si>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</si>
  <si>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</si>
  <si>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Исполнение судебных актов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</si>
  <si>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</si>
  <si>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</si>
  <si>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</si>
  <si>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</si>
  <si>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бененфициара к принципалу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</si>
  <si>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</si>
  <si>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Обслуживание государственного внутреннего долга</t>
  </si>
  <si>
    <t xml:space="preserve">Прочие межбюджетные трансферты </t>
  </si>
  <si>
    <t>Наименование расходов</t>
  </si>
  <si>
    <t>Межбюджетные трансферты</t>
  </si>
  <si>
    <t>Другие расходы</t>
  </si>
  <si>
    <t>Пенсионное обеспечение</t>
  </si>
  <si>
    <t>Социальное обслуживание населения</t>
  </si>
  <si>
    <t>Прикладные научные исследования в области общегосударственных вопросов</t>
  </si>
  <si>
    <t>Воспроизводство минерально-сырьевой базы</t>
  </si>
  <si>
    <t>Прикладные научные исследования в области жилищно-коммунального хозяйства</t>
  </si>
  <si>
    <t>Заготовка, переработка, хранение и обеспечение безопасности донорской крови и ее компонентов</t>
  </si>
  <si>
    <t>Примечания*</t>
  </si>
  <si>
    <t>Параметры бюджета 
на 2023 год</t>
  </si>
  <si>
    <t xml:space="preserve">Темп роста показателей на 2023 год к уровню 2022 года </t>
  </si>
  <si>
    <t>Исполнение бюджета субъекта РФ за 2020 год</t>
  </si>
  <si>
    <t>Оценка исполнения бюджета субъекта РФ в 2021 году</t>
  </si>
  <si>
    <t>Параметры бюджета субъекта РФ 
на 2022 год</t>
  </si>
  <si>
    <t xml:space="preserve">Темп роста показателей на 2022 год к уточненному бюджету 2021 года </t>
  </si>
  <si>
    <t xml:space="preserve">Темп роста показателей на 2022 год к оценке 2021 года </t>
  </si>
  <si>
    <t>Параметры бюджета 
на 2024 год</t>
  </si>
  <si>
    <t xml:space="preserve">Темп роста показателей на 2024 год к уровню 2023 года </t>
  </si>
  <si>
    <t>Исполнение 2021 года к 2019 году, %</t>
  </si>
  <si>
    <t>Уточненный бюджет субъекта РФ  на 2021 год по состоянию на 1 октября 2021 года</t>
  </si>
  <si>
    <t>Параметры бюджета Чеченской Республики по видам расходов, разделам, подразделам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</si>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</sst>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5"/>
    <xf numFmtId="0" fontId="5" fillId="0" borderId="6">
      <alignment horizontal="center" vertical="center" wrapText="1"/>
    </xf>
    <xf numFmtId="0" fontId="5" fillId="0" borderId="7"/>
    <xf numFmtId="0" fontId="5" fillId="0" borderId="6">
      <alignment horizontal="center" vertical="center" shrinkToFit="1"/>
    </xf>
    <xf numFmtId="0" fontId="5" fillId="2" borderId="8"/>
    <xf numFmtId="0" fontId="7" fillId="0" borderId="6">
      <alignment horizontal="left"/>
    </xf>
    <xf numFmtId="4" fontId="7" fillId="3" borderId="6">
      <alignment horizontal="right" vertical="top" shrinkToFit="1"/>
    </xf>
    <xf numFmtId="0" fontId="5" fillId="2" borderId="9"/>
    <xf numFmtId="0" fontId="5" fillId="0" borderId="8"/>
    <xf numFmtId="0" fontId="5" fillId="0" borderId="0">
      <alignment horizontal="left" wrapText="1"/>
    </xf>
    <xf numFmtId="49" fontId="5" fillId="0" borderId="6">
      <alignment horizontal="left" vertical="top" wrapText="1"/>
    </xf>
    <xf numFmtId="4" fontId="5" fillId="4" borderId="6">
      <alignment horizontal="right" vertical="top" shrinkToFit="1"/>
    </xf>
    <xf numFmtId="0" fontId="5" fillId="2" borderId="9">
      <alignment horizontal="center"/>
    </xf>
    <xf numFmtId="0" fontId="5" fillId="2" borderId="0">
      <alignment horizontal="center"/>
    </xf>
    <xf numFmtId="4" fontId="5" fillId="0" borderId="6">
      <alignment horizontal="right" vertical="top" shrinkToFit="1"/>
    </xf>
    <xf numFmtId="49" fontId="7" fillId="0" borderId="6">
      <alignment horizontal="left" vertical="top" wrapText="1"/>
    </xf>
    <xf numFmtId="0" fontId="5" fillId="2" borderId="0">
      <alignment horizontal="left"/>
    </xf>
    <xf numFmtId="4" fontId="5" fillId="0" borderId="7">
      <alignment horizontal="right" shrinkToFit="1"/>
    </xf>
    <xf numFmtId="4" fontId="5" fillId="0" borderId="0">
      <alignment horizontal="right" shrinkToFit="1"/>
    </xf>
    <xf numFmtId="0" fontId="5" fillId="2" borderId="8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5" fillId="0" borderId="0"/>
    <xf numFmtId="0" fontId="2" fillId="0" borderId="0"/>
    <xf numFmtId="0" fontId="8" fillId="0" borderId="0">
      <alignment vertical="top" wrapText="1"/>
    </xf>
    <xf numFmtId="0" fontId="18" fillId="0" borderId="0"/>
    <xf numFmtId="0" fontId="15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3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3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3" fontId="9" fillId="0" borderId="3" xfId="1" applyNumberFormat="1" applyFont="1" applyFill="1" applyBorder="1" applyAlignment="1" applyProtection="1">
      <alignment vertical="center" wrapText="1"/>
      <protection locked="0"/>
    </xf>
    <xf numFmtId="3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19" fillId="0" borderId="1" xfId="0" applyNumberFormat="1" applyFont="1" applyBorder="1" applyAlignment="1" applyProtection="1">
      <alignment horizontal="justify" vertical="center" wrapText="1"/>
      <protection locked="0"/>
    </xf>
    <xf numFmtId="3" fontId="19" fillId="0" borderId="1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1" xfId="1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17" fillId="0" borderId="10" xfId="1" applyNumberFormat="1" applyFont="1" applyFill="1" applyBorder="1" applyAlignment="1" applyProtection="1">
      <alignment horizontal="right" vertical="center" wrapText="1"/>
      <protection locked="0"/>
    </xf>
    <xf numFmtId="165" fontId="0" fillId="0" borderId="1" xfId="0" applyNumberFormat="1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</cellXfs>
  <cellStyles count="51">
    <cellStyle name="br" xfId="2"/>
    <cellStyle name="col" xfId="3"/>
    <cellStyle name="Normal" xfId="4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№ 1 Доходы"/>
    </sheetNames>
    <sheetDataSet>
      <sheetData sheetId="0">
        <row r="4">
          <cell r="C4">
            <v>121509643.50999999</v>
          </cell>
          <cell r="D4">
            <v>123834318.91000001</v>
          </cell>
          <cell r="F4">
            <v>123834318.91000001</v>
          </cell>
          <cell r="J4">
            <v>98543023.491819993</v>
          </cell>
          <cell r="N4">
            <v>93211591.228569984</v>
          </cell>
          <cell r="Q4">
            <v>94686589.116209984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7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6" sqref="A6"/>
      <selection pane="bottomRight" activeCell="B11" sqref="B11"/>
    </sheetView>
  </sheetViews>
  <sheetFormatPr defaultRowHeight="15" x14ac:dyDescent="0.25"/>
  <cols>
    <col min="1" max="1" width="69.42578125" style="7" customWidth="1"/>
    <col min="2" max="2" width="20.140625" style="7" customWidth="1"/>
    <col min="3" max="3" width="17.140625" customWidth="1"/>
    <col min="4" max="4" width="13.5703125" customWidth="1"/>
    <col min="5" max="5" width="14.28515625" bestFit="1" customWidth="1"/>
    <col min="6" max="6" width="11.140625" customWidth="1"/>
    <col min="7" max="7" width="13" customWidth="1"/>
    <col min="8" max="8" width="14.85546875" customWidth="1"/>
    <col min="9" max="9" width="14.28515625" bestFit="1" customWidth="1"/>
    <col min="10" max="10" width="13.5703125" customWidth="1"/>
    <col min="11" max="11" width="12.42578125" customWidth="1"/>
    <col min="12" max="12" width="14.42578125" customWidth="1"/>
    <col min="13" max="13" width="13.140625" bestFit="1" customWidth="1"/>
    <col min="14" max="14" width="12.42578125" customWidth="1"/>
    <col min="15" max="15" width="15" customWidth="1"/>
    <col min="16" max="16" width="13.140625" bestFit="1" customWidth="1"/>
    <col min="17" max="17" width="12.42578125" customWidth="1"/>
    <col min="18" max="18" width="14.42578125" customWidth="1"/>
    <col min="20" max="20" width="13.42578125" customWidth="1"/>
    <col min="21" max="21" width="11.42578125" bestFit="1" customWidth="1"/>
  </cols>
  <sheetData>
    <row r="1" spans="1:21" ht="33.75" customHeight="1" x14ac:dyDescent="0.3">
      <c r="A1" s="26" t="s">
        <v>131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" t="s">
        <v>8</v>
      </c>
    </row>
    <row r="2" spans="1:21" ht="22.5" customHeight="1" x14ac:dyDescent="0.25">
      <c r="A2" s="5"/>
      <c r="B2" s="5"/>
      <c r="C2" s="27"/>
      <c r="D2" s="27"/>
      <c r="E2" s="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 t="s">
        <v>5</v>
      </c>
    </row>
    <row r="3" spans="1:21" ht="110.25" x14ac:dyDescent="0.25">
      <c r="A3" s="12" t="s">
        <v>110</v>
      </c>
      <c r="B3" s="8" t="s">
        <v>122</v>
      </c>
      <c r="C3" s="10" t="s">
        <v>130</v>
      </c>
      <c r="D3" s="10" t="s">
        <v>3</v>
      </c>
      <c r="E3" s="10" t="s">
        <v>123</v>
      </c>
      <c r="F3" s="10" t="s">
        <v>4</v>
      </c>
      <c r="G3" s="10" t="s">
        <v>129</v>
      </c>
      <c r="H3" s="10" t="s">
        <v>119</v>
      </c>
      <c r="I3" s="10" t="s">
        <v>124</v>
      </c>
      <c r="J3" s="10" t="s">
        <v>125</v>
      </c>
      <c r="K3" s="14" t="s">
        <v>126</v>
      </c>
      <c r="L3" s="14" t="s">
        <v>119</v>
      </c>
      <c r="M3" s="14" t="s">
        <v>120</v>
      </c>
      <c r="N3" s="14" t="s">
        <v>121</v>
      </c>
      <c r="O3" s="14" t="s">
        <v>119</v>
      </c>
      <c r="P3" s="14" t="s">
        <v>127</v>
      </c>
      <c r="Q3" s="14" t="s">
        <v>128</v>
      </c>
      <c r="R3" s="14" t="s">
        <v>119</v>
      </c>
    </row>
    <row r="4" spans="1:21" ht="45" x14ac:dyDescent="0.25">
      <c r="A4" s="15" t="s">
        <v>107</v>
      </c>
      <c r="B4" s="18">
        <v>15040113.117000001</v>
      </c>
      <c r="C4" s="18">
        <v>13473996.039000001</v>
      </c>
      <c r="D4" s="21">
        <f>IFERROR(C4/B4*100,"")</f>
        <v>89.587065829778894</v>
      </c>
      <c r="E4" s="25">
        <v>13473996.039000001</v>
      </c>
      <c r="F4" s="21">
        <f>IFERROR(E4/B4*100,"")</f>
        <v>89.587065829778894</v>
      </c>
      <c r="G4" s="19">
        <v>105.18951736340476</v>
      </c>
      <c r="H4" s="17"/>
      <c r="I4" s="25">
        <v>13877968.613</v>
      </c>
      <c r="J4" s="19">
        <f>IFERROR(I4/C4*100,"")</f>
        <v>102.9981645595762</v>
      </c>
      <c r="K4" s="19">
        <f>IFERROR(I4/E4*100,"")</f>
        <v>102.9981645595762</v>
      </c>
      <c r="L4" s="10"/>
      <c r="M4" s="25">
        <v>13690429.541999999</v>
      </c>
      <c r="N4" s="19">
        <f>IFERROR(M4/I4*100,"")</f>
        <v>98.648656181392951</v>
      </c>
      <c r="O4" s="10"/>
      <c r="P4" s="25">
        <v>13690438.442</v>
      </c>
      <c r="Q4" s="19">
        <f>IFERROR(P4/M4*100,"")</f>
        <v>100.00006500891716</v>
      </c>
      <c r="R4" s="10"/>
      <c r="T4" s="24"/>
    </row>
    <row r="5" spans="1:21" ht="15.75" x14ac:dyDescent="0.25">
      <c r="A5" s="15" t="s">
        <v>90</v>
      </c>
      <c r="B5" s="18">
        <v>2052567.398</v>
      </c>
      <c r="C5" s="18">
        <v>2076728.35</v>
      </c>
      <c r="D5" s="21">
        <f t="shared" ref="D5:D68" si="0">IFERROR(C5/B5*100,"")</f>
        <v>101.17710882592903</v>
      </c>
      <c r="E5" s="25">
        <v>2076728.35</v>
      </c>
      <c r="F5" s="21">
        <f t="shared" ref="F5:F68" si="1">IFERROR(E5/B5*100,"")</f>
        <v>101.17710882592903</v>
      </c>
      <c r="G5" s="19">
        <v>103.14010682925347</v>
      </c>
      <c r="H5" s="13"/>
      <c r="I5" s="25">
        <v>2101697.2820000001</v>
      </c>
      <c r="J5" s="19">
        <f t="shared" ref="J5:J68" si="2">IFERROR(I5/C5*100,"")</f>
        <v>101.20232056349595</v>
      </c>
      <c r="K5" s="19">
        <f t="shared" ref="K5:K68" si="3">IFERROR(I5/E5*100,"")</f>
        <v>101.20232056349595</v>
      </c>
      <c r="L5" s="10"/>
      <c r="M5" s="25">
        <v>2104020.5529999998</v>
      </c>
      <c r="N5" s="19">
        <f t="shared" ref="N5:N68" si="4">IFERROR(M5/I5*100,"")</f>
        <v>100.11054260858106</v>
      </c>
      <c r="O5" s="10"/>
      <c r="P5" s="25">
        <v>2104029.4530000002</v>
      </c>
      <c r="Q5" s="19">
        <f t="shared" ref="Q5:Q68" si="5">IFERROR(P5/M5*100,"")</f>
        <v>100.00042299967021</v>
      </c>
      <c r="R5" s="10"/>
    </row>
    <row r="6" spans="1:21" ht="15.75" x14ac:dyDescent="0.25">
      <c r="A6" s="15" t="s">
        <v>91</v>
      </c>
      <c r="B6" s="18">
        <v>11455535.649</v>
      </c>
      <c r="C6" s="18">
        <v>9829578.1649999991</v>
      </c>
      <c r="D6" s="21">
        <f t="shared" si="0"/>
        <v>85.806360053168376</v>
      </c>
      <c r="E6" s="25">
        <v>9829578.1649999991</v>
      </c>
      <c r="F6" s="21">
        <f t="shared" si="1"/>
        <v>85.806360053168376</v>
      </c>
      <c r="G6" s="19">
        <v>105.23912244695615</v>
      </c>
      <c r="H6" s="13"/>
      <c r="I6" s="25">
        <v>10277911.765000001</v>
      </c>
      <c r="J6" s="19">
        <f t="shared" si="2"/>
        <v>104.56106653280783</v>
      </c>
      <c r="K6" s="19">
        <f t="shared" si="3"/>
        <v>104.56106653280783</v>
      </c>
      <c r="L6" s="10"/>
      <c r="M6" s="25">
        <v>10095673.261</v>
      </c>
      <c r="N6" s="19">
        <f t="shared" si="4"/>
        <v>98.226891725023478</v>
      </c>
      <c r="O6" s="10"/>
      <c r="P6" s="25">
        <v>10095673.261</v>
      </c>
      <c r="Q6" s="19">
        <f t="shared" si="5"/>
        <v>100</v>
      </c>
      <c r="R6" s="10"/>
    </row>
    <row r="7" spans="1:21" ht="15.75" x14ac:dyDescent="0.25">
      <c r="A7" s="16" t="s">
        <v>93</v>
      </c>
      <c r="B7" s="18">
        <v>74877.683999999994</v>
      </c>
      <c r="C7" s="18">
        <v>84590.259000000005</v>
      </c>
      <c r="D7" s="21">
        <f t="shared" si="0"/>
        <v>112.97125455963624</v>
      </c>
      <c r="E7" s="25">
        <v>84590.259000000005</v>
      </c>
      <c r="F7" s="21">
        <f t="shared" si="1"/>
        <v>112.97125455963624</v>
      </c>
      <c r="G7" s="19">
        <v>120.5684310196894</v>
      </c>
      <c r="H7" s="13"/>
      <c r="I7" s="25">
        <f>8640+79738.946</f>
        <v>88378.945999999996</v>
      </c>
      <c r="J7" s="19">
        <f t="shared" si="2"/>
        <v>104.47886913314687</v>
      </c>
      <c r="K7" s="19">
        <f t="shared" si="3"/>
        <v>104.47886913314687</v>
      </c>
      <c r="L7" s="10"/>
      <c r="M7" s="25">
        <v>8640</v>
      </c>
      <c r="N7" s="19">
        <f t="shared" si="4"/>
        <v>9.7760840008207399</v>
      </c>
      <c r="O7" s="10"/>
      <c r="P7" s="25">
        <v>8640</v>
      </c>
      <c r="Q7" s="19">
        <f t="shared" si="5"/>
        <v>100</v>
      </c>
      <c r="R7" s="10"/>
    </row>
    <row r="8" spans="1:21" ht="15.75" x14ac:dyDescent="0.25">
      <c r="A8" s="15" t="s">
        <v>92</v>
      </c>
      <c r="B8" s="18">
        <v>40944214.487000003</v>
      </c>
      <c r="C8" s="18">
        <v>42390197.722999997</v>
      </c>
      <c r="D8" s="21">
        <f t="shared" si="0"/>
        <v>103.5315935453081</v>
      </c>
      <c r="E8" s="25">
        <v>42390197.722999997</v>
      </c>
      <c r="F8" s="21">
        <f t="shared" si="1"/>
        <v>103.5315935453081</v>
      </c>
      <c r="G8" s="19">
        <v>177.83127947798494</v>
      </c>
      <c r="H8" s="13"/>
      <c r="I8" s="25">
        <f>37682324.126+42785.042</f>
        <v>37725109.168000005</v>
      </c>
      <c r="J8" s="19">
        <f t="shared" si="2"/>
        <v>88.994888428017845</v>
      </c>
      <c r="K8" s="19">
        <f t="shared" si="3"/>
        <v>88.994888428017845</v>
      </c>
      <c r="L8" s="10"/>
      <c r="M8" s="25">
        <v>38364370.401000001</v>
      </c>
      <c r="N8" s="19">
        <f t="shared" si="4"/>
        <v>101.69452454107739</v>
      </c>
      <c r="O8" s="10"/>
      <c r="P8" s="25">
        <v>40306115.43</v>
      </c>
      <c r="Q8" s="19">
        <f t="shared" si="5"/>
        <v>105.06132384997875</v>
      </c>
      <c r="R8" s="10"/>
      <c r="T8" s="24"/>
      <c r="U8" s="24"/>
    </row>
    <row r="9" spans="1:21" ht="30" x14ac:dyDescent="0.25">
      <c r="A9" s="16" t="s">
        <v>94</v>
      </c>
      <c r="B9" s="18">
        <v>8136516.0640000002</v>
      </c>
      <c r="C9" s="18">
        <v>9030339.3599999994</v>
      </c>
      <c r="D9" s="21">
        <f t="shared" si="0"/>
        <v>110.98533191564283</v>
      </c>
      <c r="E9" s="25">
        <v>9030339.3599999994</v>
      </c>
      <c r="F9" s="21">
        <f t="shared" si="1"/>
        <v>110.98533191564283</v>
      </c>
      <c r="G9" s="19">
        <v>115959.13101464021</v>
      </c>
      <c r="H9" s="13"/>
      <c r="I9" s="25">
        <v>9450197.0769999996</v>
      </c>
      <c r="J9" s="19">
        <f t="shared" si="2"/>
        <v>104.64941238930361</v>
      </c>
      <c r="K9" s="19">
        <f t="shared" si="3"/>
        <v>104.64941238930361</v>
      </c>
      <c r="L9" s="10"/>
      <c r="M9" s="25">
        <v>9829930.2510000002</v>
      </c>
      <c r="N9" s="19">
        <f t="shared" si="4"/>
        <v>104.01825666603503</v>
      </c>
      <c r="O9" s="10"/>
      <c r="P9" s="25">
        <v>10225007.4</v>
      </c>
      <c r="Q9" s="19">
        <f t="shared" si="5"/>
        <v>104.01912464190485</v>
      </c>
      <c r="R9" s="10"/>
    </row>
    <row r="10" spans="1:21" ht="15.75" x14ac:dyDescent="0.25">
      <c r="A10" s="15" t="s">
        <v>95</v>
      </c>
      <c r="B10" s="18">
        <v>3787.0059999999999</v>
      </c>
      <c r="C10" s="18">
        <v>3770.6950000000002</v>
      </c>
      <c r="D10" s="21">
        <f t="shared" si="0"/>
        <v>99.569290357607045</v>
      </c>
      <c r="E10" s="25">
        <v>3770.6950000000002</v>
      </c>
      <c r="F10" s="21">
        <f t="shared" si="1"/>
        <v>99.569290357607045</v>
      </c>
      <c r="G10" s="19">
        <v>95.166195929000423</v>
      </c>
      <c r="H10" s="13"/>
      <c r="I10" s="25">
        <v>26473.892</v>
      </c>
      <c r="J10" s="19">
        <f t="shared" si="2"/>
        <v>702.0958205317587</v>
      </c>
      <c r="K10" s="19">
        <f t="shared" si="3"/>
        <v>702.0958205317587</v>
      </c>
      <c r="L10" s="10"/>
      <c r="M10" s="25">
        <v>160136.23000000001</v>
      </c>
      <c r="N10" s="19">
        <f t="shared" si="4"/>
        <v>604.88359626155466</v>
      </c>
      <c r="O10" s="10"/>
      <c r="P10" s="25">
        <v>159943.69699999999</v>
      </c>
      <c r="Q10" s="19">
        <f t="shared" si="5"/>
        <v>99.879769243974309</v>
      </c>
      <c r="R10" s="10"/>
    </row>
    <row r="11" spans="1:21" ht="15.75" x14ac:dyDescent="0.25">
      <c r="A11" s="15" t="s">
        <v>96</v>
      </c>
      <c r="B11" s="18">
        <v>32213.248</v>
      </c>
      <c r="C11" s="18">
        <v>55953.968000000001</v>
      </c>
      <c r="D11" s="21">
        <f t="shared" si="0"/>
        <v>173.69862238045664</v>
      </c>
      <c r="E11" s="25">
        <v>55953.968000000001</v>
      </c>
      <c r="F11" s="21">
        <f t="shared" si="1"/>
        <v>173.69862238045664</v>
      </c>
      <c r="G11" s="19">
        <v>96.901619429019604</v>
      </c>
      <c r="H11" s="13"/>
      <c r="I11" s="25">
        <v>92023.532999999996</v>
      </c>
      <c r="J11" s="19">
        <f t="shared" si="2"/>
        <v>164.4629260251927</v>
      </c>
      <c r="K11" s="19">
        <f t="shared" si="3"/>
        <v>164.4629260251927</v>
      </c>
      <c r="L11" s="10"/>
      <c r="M11" s="25">
        <v>375.666</v>
      </c>
      <c r="N11" s="19">
        <f t="shared" si="4"/>
        <v>0.40822818658788074</v>
      </c>
      <c r="O11" s="10"/>
      <c r="P11" s="25">
        <v>375.666</v>
      </c>
      <c r="Q11" s="19">
        <f t="shared" si="5"/>
        <v>100</v>
      </c>
      <c r="R11" s="10"/>
    </row>
    <row r="12" spans="1:21" ht="60" x14ac:dyDescent="0.25">
      <c r="A12" s="16" t="s">
        <v>97</v>
      </c>
      <c r="B12" s="18">
        <v>8592794.2850000001</v>
      </c>
      <c r="C12" s="18">
        <v>7484391.0149999997</v>
      </c>
      <c r="D12" s="21">
        <f t="shared" si="0"/>
        <v>87.100781966410125</v>
      </c>
      <c r="E12" s="25">
        <v>5498868</v>
      </c>
      <c r="F12" s="21">
        <f t="shared" si="1"/>
        <v>63.993944433175734</v>
      </c>
      <c r="G12" s="19">
        <v>78.295253147700635</v>
      </c>
      <c r="H12" s="13"/>
      <c r="I12" s="25">
        <v>8680841.8579999991</v>
      </c>
      <c r="J12" s="19">
        <f t="shared" si="2"/>
        <v>115.98594782931715</v>
      </c>
      <c r="K12" s="19">
        <f t="shared" si="3"/>
        <v>157.8659800162506</v>
      </c>
      <c r="L12" s="10"/>
      <c r="M12" s="25">
        <v>5126481.165</v>
      </c>
      <c r="N12" s="19">
        <f t="shared" si="4"/>
        <v>59.055115262531721</v>
      </c>
      <c r="O12" s="10"/>
      <c r="P12" s="25">
        <v>4456842.1050000004</v>
      </c>
      <c r="Q12" s="19">
        <f t="shared" si="5"/>
        <v>86.937647121931832</v>
      </c>
      <c r="R12" s="10"/>
    </row>
    <row r="13" spans="1:21" ht="15.75" x14ac:dyDescent="0.25">
      <c r="A13" s="15" t="s">
        <v>98</v>
      </c>
      <c r="B13" s="18">
        <v>0</v>
      </c>
      <c r="C13" s="18">
        <v>0</v>
      </c>
      <c r="D13" s="21" t="str">
        <f t="shared" si="0"/>
        <v/>
      </c>
      <c r="E13" s="25"/>
      <c r="F13" s="21" t="str">
        <f t="shared" si="1"/>
        <v/>
      </c>
      <c r="G13" s="19" t="s">
        <v>132</v>
      </c>
      <c r="H13" s="13"/>
      <c r="I13" s="25">
        <v>0</v>
      </c>
      <c r="J13" s="19" t="str">
        <f t="shared" si="2"/>
        <v/>
      </c>
      <c r="K13" s="19" t="str">
        <f t="shared" si="3"/>
        <v/>
      </c>
      <c r="L13" s="10"/>
      <c r="M13" s="25">
        <v>0</v>
      </c>
      <c r="N13" s="19" t="str">
        <f t="shared" si="4"/>
        <v/>
      </c>
      <c r="O13" s="10"/>
      <c r="P13" s="25">
        <v>0</v>
      </c>
      <c r="Q13" s="19" t="str">
        <f t="shared" si="5"/>
        <v/>
      </c>
      <c r="R13" s="10"/>
    </row>
    <row r="14" spans="1:21" ht="60" x14ac:dyDescent="0.25">
      <c r="A14" s="15" t="s">
        <v>99</v>
      </c>
      <c r="B14" s="18">
        <v>5903814.7609999999</v>
      </c>
      <c r="C14" s="18">
        <v>6534140.3689999999</v>
      </c>
      <c r="D14" s="21">
        <f t="shared" si="0"/>
        <v>110.67658172752755</v>
      </c>
      <c r="E14" s="25">
        <v>4377701.0999999996</v>
      </c>
      <c r="F14" s="21">
        <f t="shared" si="1"/>
        <v>74.150380342531207</v>
      </c>
      <c r="G14" s="19">
        <v>93.733524587331289</v>
      </c>
      <c r="H14" s="13"/>
      <c r="I14" s="25">
        <f>3907893.46-79738.946-42785.042-390366.102</f>
        <v>3395003.37</v>
      </c>
      <c r="J14" s="19">
        <f t="shared" si="2"/>
        <v>51.957919148889964</v>
      </c>
      <c r="K14" s="19">
        <f t="shared" si="3"/>
        <v>77.5521967454562</v>
      </c>
      <c r="L14" s="10"/>
      <c r="M14" s="25">
        <v>1252252.372</v>
      </c>
      <c r="N14" s="19">
        <f t="shared" si="4"/>
        <v>36.885158438001788</v>
      </c>
      <c r="O14" s="10"/>
      <c r="P14" s="25">
        <v>1332502.929</v>
      </c>
      <c r="Q14" s="19">
        <f t="shared" si="5"/>
        <v>106.40849710444789</v>
      </c>
      <c r="R14" s="10"/>
    </row>
    <row r="15" spans="1:21" ht="30" x14ac:dyDescent="0.25">
      <c r="A15" s="15" t="s">
        <v>100</v>
      </c>
      <c r="B15" s="18">
        <v>1120110.6310000001</v>
      </c>
      <c r="C15" s="18">
        <v>1243861.817</v>
      </c>
      <c r="D15" s="21">
        <f t="shared" si="0"/>
        <v>111.04812172789742</v>
      </c>
      <c r="E15" s="25">
        <v>833785.875</v>
      </c>
      <c r="F15" s="21">
        <f t="shared" si="1"/>
        <v>74.437814616188575</v>
      </c>
      <c r="G15" s="19">
        <v>66.084317824584446</v>
      </c>
      <c r="H15" s="13"/>
      <c r="I15" s="25">
        <v>1191596.6329999999</v>
      </c>
      <c r="J15" s="19">
        <f t="shared" si="2"/>
        <v>95.798151909988235</v>
      </c>
      <c r="K15" s="19">
        <f t="shared" si="3"/>
        <v>142.91398651962049</v>
      </c>
      <c r="L15" s="10"/>
      <c r="M15" s="25">
        <v>1048439.118</v>
      </c>
      <c r="N15" s="19">
        <f t="shared" si="4"/>
        <v>87.986075905603883</v>
      </c>
      <c r="O15" s="10"/>
      <c r="P15" s="25">
        <v>1035782.553</v>
      </c>
      <c r="Q15" s="19">
        <f t="shared" si="5"/>
        <v>98.792818316036929</v>
      </c>
      <c r="R15" s="10"/>
    </row>
    <row r="16" spans="1:21" ht="45" x14ac:dyDescent="0.25">
      <c r="A16" s="16" t="s">
        <v>0</v>
      </c>
      <c r="B16" s="18">
        <v>2253015.6630000002</v>
      </c>
      <c r="C16" s="18">
        <v>2275007.7340000002</v>
      </c>
      <c r="D16" s="21">
        <f t="shared" si="0"/>
        <v>100.97611709324366</v>
      </c>
      <c r="E16" s="25">
        <v>1738037.9</v>
      </c>
      <c r="F16" s="21">
        <f t="shared" si="1"/>
        <v>77.142734892740066</v>
      </c>
      <c r="G16" s="19">
        <v>70.154777160032239</v>
      </c>
      <c r="H16" s="13"/>
      <c r="I16" s="25">
        <v>2832550.0970000001</v>
      </c>
      <c r="J16" s="19">
        <f t="shared" si="2"/>
        <v>124.50727330142782</v>
      </c>
      <c r="K16" s="19">
        <f t="shared" si="3"/>
        <v>162.97401207419011</v>
      </c>
      <c r="L16" s="10"/>
      <c r="M16" s="25">
        <v>2229903.46</v>
      </c>
      <c r="N16" s="19">
        <f t="shared" si="4"/>
        <v>78.724237299870779</v>
      </c>
      <c r="O16" s="10"/>
      <c r="P16" s="25">
        <v>2297199.8530000001</v>
      </c>
      <c r="Q16" s="19">
        <f t="shared" si="5"/>
        <v>103.01790612047395</v>
      </c>
      <c r="R16" s="10"/>
    </row>
    <row r="17" spans="1:18" ht="15.75" x14ac:dyDescent="0.25">
      <c r="A17" s="16" t="s">
        <v>101</v>
      </c>
      <c r="B17" s="18">
        <v>10</v>
      </c>
      <c r="C17" s="18">
        <v>24569.147000000001</v>
      </c>
      <c r="D17" s="21">
        <f t="shared" si="0"/>
        <v>245691.47000000003</v>
      </c>
      <c r="E17" s="25">
        <v>118.17700000000001</v>
      </c>
      <c r="F17" s="21">
        <f t="shared" si="1"/>
        <v>1181.77</v>
      </c>
      <c r="G17" s="19">
        <v>537.16818181818189</v>
      </c>
      <c r="H17" s="13"/>
      <c r="I17" s="25">
        <v>24510.97</v>
      </c>
      <c r="J17" s="19">
        <f t="shared" si="2"/>
        <v>99.763211152589065</v>
      </c>
      <c r="K17" s="19">
        <f t="shared" si="3"/>
        <v>20740.897128882945</v>
      </c>
      <c r="L17" s="10"/>
      <c r="M17" s="25">
        <v>14510.97</v>
      </c>
      <c r="N17" s="19">
        <f t="shared" si="4"/>
        <v>59.201941008454575</v>
      </c>
      <c r="O17" s="10"/>
      <c r="P17" s="25">
        <v>14510.97</v>
      </c>
      <c r="Q17" s="19">
        <f t="shared" si="5"/>
        <v>100</v>
      </c>
      <c r="R17" s="10"/>
    </row>
    <row r="18" spans="1:18" ht="15.75" x14ac:dyDescent="0.25">
      <c r="A18" s="16" t="s">
        <v>102</v>
      </c>
      <c r="B18" s="18">
        <v>579176.25199999998</v>
      </c>
      <c r="C18" s="18">
        <v>753393.87899999996</v>
      </c>
      <c r="D18" s="21">
        <f t="shared" si="0"/>
        <v>130.08024351799563</v>
      </c>
      <c r="E18" s="25">
        <v>753393.87899999996</v>
      </c>
      <c r="F18" s="21">
        <f t="shared" si="1"/>
        <v>130.08024351799563</v>
      </c>
      <c r="G18" s="19">
        <v>146.78442901321574</v>
      </c>
      <c r="H18" s="13"/>
      <c r="I18" s="25">
        <f>620757.034+390366.102</f>
        <v>1011123.1359999999</v>
      </c>
      <c r="J18" s="19">
        <f t="shared" si="2"/>
        <v>134.20909887695012</v>
      </c>
      <c r="K18" s="19">
        <f t="shared" si="3"/>
        <v>134.20909887695012</v>
      </c>
      <c r="L18" s="10"/>
      <c r="M18" s="25">
        <v>7590.018</v>
      </c>
      <c r="N18" s="19">
        <f t="shared" si="4"/>
        <v>0.75065219356230817</v>
      </c>
      <c r="O18" s="10"/>
      <c r="P18" s="25">
        <v>7590.018</v>
      </c>
      <c r="Q18" s="19">
        <f t="shared" si="5"/>
        <v>100</v>
      </c>
      <c r="R18" s="10"/>
    </row>
    <row r="19" spans="1:18" ht="30" x14ac:dyDescent="0.25">
      <c r="A19" s="15" t="s">
        <v>103</v>
      </c>
      <c r="B19" s="18">
        <v>16928884.232000001</v>
      </c>
      <c r="C19" s="18">
        <v>22310374.370000001</v>
      </c>
      <c r="D19" s="21">
        <f t="shared" si="0"/>
        <v>131.78880583179594</v>
      </c>
      <c r="E19" s="25">
        <f>21306721.3+785404.1</f>
        <v>22092125.400000002</v>
      </c>
      <c r="F19" s="21">
        <f t="shared" si="1"/>
        <v>130.49959523168178</v>
      </c>
      <c r="G19" s="19">
        <v>159.18150012813629</v>
      </c>
      <c r="H19" s="13"/>
      <c r="I19" s="25">
        <v>8310483.199</v>
      </c>
      <c r="J19" s="19">
        <f t="shared" si="2"/>
        <v>37.249411691517032</v>
      </c>
      <c r="K19" s="19">
        <f t="shared" si="3"/>
        <v>37.617400085009471</v>
      </c>
      <c r="L19" s="10"/>
      <c r="M19" s="25">
        <v>9682349.7620000001</v>
      </c>
      <c r="N19" s="19">
        <f t="shared" si="4"/>
        <v>116.50766303414315</v>
      </c>
      <c r="O19" s="10"/>
      <c r="P19" s="25">
        <v>6195570.1950000003</v>
      </c>
      <c r="Q19" s="19">
        <f t="shared" si="5"/>
        <v>63.988291554138556</v>
      </c>
      <c r="R19" s="10"/>
    </row>
    <row r="20" spans="1:18" ht="30" x14ac:dyDescent="0.25">
      <c r="A20" s="16" t="s">
        <v>104</v>
      </c>
      <c r="B20" s="18">
        <v>1165977.986</v>
      </c>
      <c r="C20" s="18">
        <v>1650856.2779999999</v>
      </c>
      <c r="D20" s="21">
        <f t="shared" si="0"/>
        <v>141.58554430889572</v>
      </c>
      <c r="E20" s="25">
        <f>1450861.9+192.8+139114.3</f>
        <v>1590169</v>
      </c>
      <c r="F20" s="21">
        <f t="shared" si="1"/>
        <v>136.38070521856318</v>
      </c>
      <c r="G20" s="19">
        <v>351.04568474905011</v>
      </c>
      <c r="H20" s="13"/>
      <c r="I20" s="25">
        <v>761331.30900000001</v>
      </c>
      <c r="J20" s="19">
        <f t="shared" si="2"/>
        <v>46.117358557847759</v>
      </c>
      <c r="K20" s="19">
        <f t="shared" si="3"/>
        <v>47.877383410190994</v>
      </c>
      <c r="L20" s="10"/>
      <c r="M20" s="25">
        <v>905020.33</v>
      </c>
      <c r="N20" s="19">
        <f t="shared" si="4"/>
        <v>118.87338919356067</v>
      </c>
      <c r="O20" s="10"/>
      <c r="P20" s="25">
        <v>1125864.9099999999</v>
      </c>
      <c r="Q20" s="19">
        <f t="shared" si="5"/>
        <v>124.40216784964377</v>
      </c>
      <c r="R20" s="10"/>
    </row>
    <row r="21" spans="1:18" ht="15.75" x14ac:dyDescent="0.25">
      <c r="A21" s="16" t="s">
        <v>105</v>
      </c>
      <c r="B21" s="18">
        <v>19772</v>
      </c>
      <c r="C21" s="18">
        <v>27621.861000000001</v>
      </c>
      <c r="D21" s="21">
        <f t="shared" si="0"/>
        <v>139.70190673679951</v>
      </c>
      <c r="E21" s="25">
        <v>27621.861000000001</v>
      </c>
      <c r="F21" s="21">
        <f t="shared" si="1"/>
        <v>139.70190673679951</v>
      </c>
      <c r="G21" s="19">
        <v>122.75837073907827</v>
      </c>
      <c r="H21" s="13"/>
      <c r="I21" s="25">
        <v>26104.645</v>
      </c>
      <c r="J21" s="19">
        <f t="shared" si="2"/>
        <v>94.507191242472771</v>
      </c>
      <c r="K21" s="19">
        <f t="shared" si="3"/>
        <v>94.507191242472771</v>
      </c>
      <c r="L21" s="10"/>
      <c r="M21" s="25">
        <v>8804.6450000000004</v>
      </c>
      <c r="N21" s="19">
        <f t="shared" si="4"/>
        <v>33.728269432509045</v>
      </c>
      <c r="O21" s="10"/>
      <c r="P21" s="25">
        <v>5804.6450000000004</v>
      </c>
      <c r="Q21" s="19">
        <f t="shared" si="5"/>
        <v>65.927075992274524</v>
      </c>
      <c r="R21" s="10"/>
    </row>
    <row r="22" spans="1:18" ht="15.75" x14ac:dyDescent="0.25">
      <c r="A22" s="16" t="s">
        <v>1</v>
      </c>
      <c r="B22" s="18">
        <v>0</v>
      </c>
      <c r="C22" s="18">
        <v>0</v>
      </c>
      <c r="D22" s="21" t="str">
        <f t="shared" si="0"/>
        <v/>
      </c>
      <c r="E22" s="25">
        <v>0</v>
      </c>
      <c r="F22" s="21" t="str">
        <f t="shared" si="1"/>
        <v/>
      </c>
      <c r="G22" s="19" t="s">
        <v>132</v>
      </c>
      <c r="H22" s="13"/>
      <c r="I22" s="25">
        <v>0</v>
      </c>
      <c r="J22" s="19" t="str">
        <f t="shared" si="2"/>
        <v/>
      </c>
      <c r="K22" s="19" t="str">
        <f t="shared" si="3"/>
        <v/>
      </c>
      <c r="L22" s="10"/>
      <c r="M22" s="25">
        <v>0</v>
      </c>
      <c r="N22" s="19" t="str">
        <f t="shared" si="4"/>
        <v/>
      </c>
      <c r="O22" s="10"/>
      <c r="P22" s="25">
        <v>0</v>
      </c>
      <c r="Q22" s="19" t="str">
        <f t="shared" si="5"/>
        <v/>
      </c>
      <c r="R22" s="10"/>
    </row>
    <row r="23" spans="1:18" ht="45" x14ac:dyDescent="0.25">
      <c r="A23" s="16" t="s">
        <v>106</v>
      </c>
      <c r="B23" s="18">
        <v>0</v>
      </c>
      <c r="C23" s="18">
        <v>0</v>
      </c>
      <c r="D23" s="21" t="str">
        <f t="shared" si="0"/>
        <v/>
      </c>
      <c r="E23" s="25">
        <v>0</v>
      </c>
      <c r="F23" s="21" t="str">
        <f t="shared" si="1"/>
        <v/>
      </c>
      <c r="G23" s="19" t="s">
        <v>132</v>
      </c>
      <c r="H23" s="13"/>
      <c r="I23" s="25">
        <v>0</v>
      </c>
      <c r="J23" s="19" t="str">
        <f t="shared" si="2"/>
        <v/>
      </c>
      <c r="K23" s="19" t="str">
        <f t="shared" si="3"/>
        <v/>
      </c>
      <c r="L23" s="10"/>
      <c r="M23" s="25">
        <v>0</v>
      </c>
      <c r="N23" s="19" t="str">
        <f t="shared" si="4"/>
        <v/>
      </c>
      <c r="O23" s="10"/>
      <c r="P23" s="25">
        <v>0</v>
      </c>
      <c r="Q23" s="19" t="str">
        <f t="shared" si="5"/>
        <v/>
      </c>
      <c r="R23" s="10"/>
    </row>
    <row r="24" spans="1:18" ht="15.75" x14ac:dyDescent="0.25">
      <c r="A24" s="16" t="s">
        <v>2</v>
      </c>
      <c r="B24" s="18">
        <v>0</v>
      </c>
      <c r="C24" s="18">
        <v>238319.74400000001</v>
      </c>
      <c r="D24" s="21" t="str">
        <f t="shared" si="0"/>
        <v/>
      </c>
      <c r="E24" s="18">
        <v>0</v>
      </c>
      <c r="F24" s="21" t="str">
        <f t="shared" si="1"/>
        <v/>
      </c>
      <c r="G24" s="19" t="s">
        <v>132</v>
      </c>
      <c r="H24" s="13"/>
      <c r="I24" s="18">
        <v>1439511.18</v>
      </c>
      <c r="J24" s="19">
        <f t="shared" si="2"/>
        <v>604.02514531066288</v>
      </c>
      <c r="K24" s="19" t="str">
        <f t="shared" si="3"/>
        <v/>
      </c>
      <c r="L24" s="10"/>
      <c r="M24" s="18">
        <v>724495.70600000001</v>
      </c>
      <c r="N24" s="19">
        <f t="shared" si="4"/>
        <v>50.329286501269131</v>
      </c>
      <c r="O24" s="10"/>
      <c r="P24" s="18">
        <v>490138.42</v>
      </c>
      <c r="Q24" s="19">
        <f t="shared" si="5"/>
        <v>67.652356796715083</v>
      </c>
      <c r="R24" s="10"/>
    </row>
    <row r="25" spans="1:18" ht="15.75" x14ac:dyDescent="0.25">
      <c r="A25" s="16" t="s">
        <v>111</v>
      </c>
      <c r="B25" s="18">
        <v>29833539.833000001</v>
      </c>
      <c r="C25" s="18">
        <v>33566299.550999999</v>
      </c>
      <c r="D25" s="21">
        <f t="shared" si="0"/>
        <v>112.51195714251465</v>
      </c>
      <c r="E25" s="18">
        <f>C25*0.95+89878.1</f>
        <v>31977862.673450001</v>
      </c>
      <c r="F25" s="21">
        <f t="shared" si="1"/>
        <v>107.18762457439959</v>
      </c>
      <c r="G25" s="19">
        <v>125.8651437703839</v>
      </c>
      <c r="H25" s="13"/>
      <c r="I25" s="18">
        <v>34577275.721000001</v>
      </c>
      <c r="J25" s="19">
        <f t="shared" si="2"/>
        <v>103.01187853151326</v>
      </c>
      <c r="K25" s="19">
        <f t="shared" si="3"/>
        <v>108.12878920049963</v>
      </c>
      <c r="L25" s="10"/>
      <c r="M25" s="18">
        <v>24191916.568</v>
      </c>
      <c r="N25" s="19">
        <f t="shared" si="4"/>
        <v>69.964784858129804</v>
      </c>
      <c r="O25" s="10"/>
      <c r="P25" s="18">
        <v>25192287.827</v>
      </c>
      <c r="Q25" s="19">
        <f t="shared" si="5"/>
        <v>104.13514678007465</v>
      </c>
      <c r="R25" s="10"/>
    </row>
    <row r="26" spans="1:18" ht="15.75" x14ac:dyDescent="0.25">
      <c r="A26" s="16" t="s">
        <v>112</v>
      </c>
      <c r="B26" s="18">
        <v>120662.806</v>
      </c>
      <c r="C26" s="18">
        <v>343850.44300000003</v>
      </c>
      <c r="D26" s="21">
        <f t="shared" si="0"/>
        <v>284.96804806611243</v>
      </c>
      <c r="E26" s="18">
        <f>C26*0.95</f>
        <v>326657.92084999999</v>
      </c>
      <c r="F26" s="21">
        <f t="shared" si="1"/>
        <v>270.71964566280678</v>
      </c>
      <c r="G26" s="19">
        <v>351.04657255744456</v>
      </c>
      <c r="H26" s="13"/>
      <c r="I26" s="18">
        <v>79973.035999999993</v>
      </c>
      <c r="J26" s="19">
        <f t="shared" si="2"/>
        <v>23.25808723765407</v>
      </c>
      <c r="K26" s="19">
        <f t="shared" si="3"/>
        <v>24.482197092267448</v>
      </c>
      <c r="L26" s="10"/>
      <c r="M26" s="18">
        <v>80296.993000000002</v>
      </c>
      <c r="N26" s="19">
        <f t="shared" si="4"/>
        <v>100.40508278315208</v>
      </c>
      <c r="O26" s="10"/>
      <c r="P26" s="18">
        <v>80296.993000000002</v>
      </c>
      <c r="Q26" s="19">
        <f t="shared" si="5"/>
        <v>100</v>
      </c>
      <c r="R26" s="10"/>
    </row>
    <row r="27" spans="1:18" ht="15.75" x14ac:dyDescent="0.25">
      <c r="A27" s="6" t="s">
        <v>6</v>
      </c>
      <c r="B27" s="22">
        <f>SUM(B4,B7,B8,B11,B12,B10,B14,B15,B16,B17,B18,B19,B20,B21,B22,B23,B24,B25,B26)</f>
        <v>122612963.991</v>
      </c>
      <c r="C27" s="22">
        <f>SUM(C4,C7,C8,C11,C12,C10,C14,C15,C16,C17,C18,C19,C20,C21,C22,C23,C24,C25,C26)</f>
        <v>132461194.892</v>
      </c>
      <c r="D27" s="21">
        <f t="shared" si="0"/>
        <v>108.03196544675559</v>
      </c>
      <c r="E27" s="22">
        <f>SUM(E4,E7,E8,E11,E12,E10,E14,E15,E16,E17,E18,E19,E20,E21,E22,E23,E24,E25,E26)</f>
        <v>125224850.4703</v>
      </c>
      <c r="F27" s="21">
        <f t="shared" si="1"/>
        <v>102.1301878645489</v>
      </c>
      <c r="G27" s="19">
        <v>135.2641145316793</v>
      </c>
      <c r="H27" s="2"/>
      <c r="I27" s="22">
        <f>SUM(I4,I7,I8,I11,I12,I10,I14,I15,I16,I17,I18,I19,I20,I21,I22,I23,I24,I25,I26)</f>
        <v>114140259.30599999</v>
      </c>
      <c r="J27" s="19">
        <f t="shared" si="2"/>
        <v>86.16882808513266</v>
      </c>
      <c r="K27" s="19">
        <f t="shared" si="3"/>
        <v>91.148249630428609</v>
      </c>
      <c r="L27" s="2"/>
      <c r="M27" s="22">
        <v>97496012.945999995</v>
      </c>
      <c r="N27" s="19">
        <f t="shared" si="4"/>
        <v>85.417725120653316</v>
      </c>
      <c r="O27" s="2"/>
      <c r="P27" s="22">
        <v>96399904.651999995</v>
      </c>
      <c r="Q27" s="19">
        <f t="shared" si="5"/>
        <v>98.875740390935675</v>
      </c>
      <c r="R27" s="2"/>
    </row>
    <row r="28" spans="1:18" ht="15.75" x14ac:dyDescent="0.25">
      <c r="A28" s="9" t="s">
        <v>7</v>
      </c>
      <c r="B28" s="18">
        <f>'[1]Форма № 1 Доходы'!C4-'Форма № 2 Расходы'!B27</f>
        <v>-1103320.4810000062</v>
      </c>
      <c r="C28" s="18">
        <f>'[1]Форма № 1 Доходы'!D4-'Форма № 2 Расходы'!C27</f>
        <v>-8626875.9819999933</v>
      </c>
      <c r="D28" s="21">
        <f t="shared" si="0"/>
        <v>781.90119104658811</v>
      </c>
      <c r="E28" s="18">
        <f>'[1]Форма № 1 Доходы'!F4-'Форма № 2 Расходы'!E27</f>
        <v>-1390531.5602999926</v>
      </c>
      <c r="F28" s="21">
        <f t="shared" si="1"/>
        <v>126.03151887832895</v>
      </c>
      <c r="G28" s="19">
        <v>1767.4482173251786</v>
      </c>
      <c r="H28" s="23"/>
      <c r="I28" s="18">
        <f>'[1]Форма № 1 Доходы'!J4-'Форма № 2 Расходы'!I27</f>
        <v>-15597235.814180002</v>
      </c>
      <c r="J28" s="19">
        <f t="shared" si="2"/>
        <v>180.79819214653935</v>
      </c>
      <c r="K28" s="19">
        <f t="shared" si="3"/>
        <v>1121.6743481043366</v>
      </c>
      <c r="L28" s="23"/>
      <c r="M28" s="18">
        <f>'[1]Форма № 1 Доходы'!N4-'Форма № 2 Расходы'!M27</f>
        <v>-4284421.7174300104</v>
      </c>
      <c r="N28" s="19">
        <f t="shared" si="4"/>
        <v>27.469109068254838</v>
      </c>
      <c r="O28" s="23"/>
      <c r="P28" s="18">
        <f>'[1]Форма № 1 Доходы'!Q4-'Форма № 2 Расходы'!P27</f>
        <v>-1713315.5357900113</v>
      </c>
      <c r="Q28" s="19">
        <f t="shared" si="5"/>
        <v>39.989423282489923</v>
      </c>
      <c r="R28" s="2"/>
    </row>
    <row r="29" spans="1:18" ht="15.75" x14ac:dyDescent="0.25">
      <c r="A29" s="6" t="s">
        <v>9</v>
      </c>
      <c r="B29" s="20"/>
      <c r="C29" s="20"/>
      <c r="D29" s="21" t="str">
        <f t="shared" si="0"/>
        <v/>
      </c>
      <c r="E29" s="20"/>
      <c r="F29" s="21" t="str">
        <f t="shared" si="1"/>
        <v/>
      </c>
      <c r="G29" s="19" t="s">
        <v>132</v>
      </c>
      <c r="H29" s="3"/>
      <c r="I29" s="20">
        <v>0</v>
      </c>
      <c r="J29" s="19" t="str">
        <f t="shared" si="2"/>
        <v/>
      </c>
      <c r="K29" s="19" t="str">
        <f t="shared" si="3"/>
        <v/>
      </c>
      <c r="L29" s="3"/>
      <c r="M29" s="20">
        <v>0</v>
      </c>
      <c r="N29" s="19" t="str">
        <f t="shared" si="4"/>
        <v/>
      </c>
      <c r="O29" s="3"/>
      <c r="P29" s="20">
        <v>0</v>
      </c>
      <c r="Q29" s="19" t="str">
        <f t="shared" si="5"/>
        <v/>
      </c>
      <c r="R29" s="3"/>
    </row>
    <row r="30" spans="1:18" ht="15.75" x14ac:dyDescent="0.25">
      <c r="A30" s="9" t="s">
        <v>10</v>
      </c>
      <c r="B30" s="18">
        <v>4336156.3789999997</v>
      </c>
      <c r="C30" s="18">
        <v>5452339.7379999999</v>
      </c>
      <c r="D30" s="21">
        <f t="shared" si="0"/>
        <v>125.74130777214758</v>
      </c>
      <c r="E30" s="18">
        <v>5154478.8567022085</v>
      </c>
      <c r="F30" s="21">
        <f t="shared" si="1"/>
        <v>118.87207024325377</v>
      </c>
      <c r="G30" s="19">
        <v>127.77863327417218</v>
      </c>
      <c r="H30" s="3"/>
      <c r="I30" s="18">
        <v>6218843.2829999998</v>
      </c>
      <c r="J30" s="19">
        <f t="shared" si="2"/>
        <v>114.05824988596849</v>
      </c>
      <c r="K30" s="19">
        <f t="shared" si="3"/>
        <v>120.64931210094754</v>
      </c>
      <c r="L30" s="3"/>
      <c r="M30" s="18">
        <v>3405329.946</v>
      </c>
      <c r="N30" s="19">
        <f t="shared" si="4"/>
        <v>54.758253119336565</v>
      </c>
      <c r="O30" s="3"/>
      <c r="P30" s="18">
        <v>3378198.7349999999</v>
      </c>
      <c r="Q30" s="19">
        <f t="shared" si="5"/>
        <v>99.203272181250185</v>
      </c>
      <c r="R30" s="3"/>
    </row>
    <row r="31" spans="1:18" ht="30" x14ac:dyDescent="0.25">
      <c r="A31" s="9" t="s">
        <v>11</v>
      </c>
      <c r="B31" s="18">
        <v>79265.976999999999</v>
      </c>
      <c r="C31" s="18">
        <v>82598.524000000005</v>
      </c>
      <c r="D31" s="21">
        <f t="shared" si="0"/>
        <v>104.20425903537405</v>
      </c>
      <c r="E31" s="18">
        <v>78086.173278149814</v>
      </c>
      <c r="F31" s="21">
        <f t="shared" si="1"/>
        <v>98.511588746518342</v>
      </c>
      <c r="G31" s="19">
        <v>106.16034281716509</v>
      </c>
      <c r="H31" s="3"/>
      <c r="I31" s="18">
        <v>82598.524000000005</v>
      </c>
      <c r="J31" s="19">
        <f t="shared" si="2"/>
        <v>100</v>
      </c>
      <c r="K31" s="19">
        <f t="shared" si="3"/>
        <v>105.7786808245511</v>
      </c>
      <c r="L31" s="3"/>
      <c r="M31" s="18">
        <v>82598.524000000005</v>
      </c>
      <c r="N31" s="19">
        <f t="shared" si="4"/>
        <v>100</v>
      </c>
      <c r="O31" s="3"/>
      <c r="P31" s="18">
        <v>82598.524000000005</v>
      </c>
      <c r="Q31" s="19">
        <f t="shared" si="5"/>
        <v>100</v>
      </c>
      <c r="R31" s="3"/>
    </row>
    <row r="32" spans="1:18" ht="45" x14ac:dyDescent="0.25">
      <c r="A32" s="9" t="s">
        <v>12</v>
      </c>
      <c r="B32" s="18">
        <v>444648.984</v>
      </c>
      <c r="C32" s="18">
        <v>469319.00599999999</v>
      </c>
      <c r="D32" s="21">
        <f t="shared" si="0"/>
        <v>105.54820158995348</v>
      </c>
      <c r="E32" s="18">
        <v>443680.14645449392</v>
      </c>
      <c r="F32" s="21">
        <f t="shared" si="1"/>
        <v>99.782111827448574</v>
      </c>
      <c r="G32" s="19">
        <v>97.733235207996444</v>
      </c>
      <c r="H32" s="3"/>
      <c r="I32" s="18">
        <v>485278.68099999998</v>
      </c>
      <c r="J32" s="19">
        <f t="shared" si="2"/>
        <v>103.40060274482043</v>
      </c>
      <c r="K32" s="19">
        <f t="shared" si="3"/>
        <v>109.37579354810563</v>
      </c>
      <c r="L32" s="3"/>
      <c r="M32" s="18">
        <v>306344.995</v>
      </c>
      <c r="N32" s="19">
        <f t="shared" si="4"/>
        <v>63.127643350975895</v>
      </c>
      <c r="O32" s="3"/>
      <c r="P32" s="18">
        <v>306344.995</v>
      </c>
      <c r="Q32" s="19">
        <f t="shared" si="5"/>
        <v>100</v>
      </c>
      <c r="R32" s="3"/>
    </row>
    <row r="33" spans="1:18" ht="45" x14ac:dyDescent="0.25">
      <c r="A33" s="9" t="s">
        <v>13</v>
      </c>
      <c r="B33" s="18">
        <v>440819.36099999998</v>
      </c>
      <c r="C33" s="18">
        <v>458557.74099999998</v>
      </c>
      <c r="D33" s="21">
        <f t="shared" si="0"/>
        <v>104.02395665194024</v>
      </c>
      <c r="E33" s="18">
        <v>433506.76849580201</v>
      </c>
      <c r="F33" s="21">
        <f t="shared" si="1"/>
        <v>98.341136267787945</v>
      </c>
      <c r="G33" s="19">
        <v>98.010001742086899</v>
      </c>
      <c r="H33" s="3"/>
      <c r="I33" s="18">
        <v>461989.935</v>
      </c>
      <c r="J33" s="19">
        <f t="shared" si="2"/>
        <v>100.74847586097124</v>
      </c>
      <c r="K33" s="19">
        <f t="shared" si="3"/>
        <v>106.57040871657667</v>
      </c>
      <c r="L33" s="3"/>
      <c r="M33" s="18">
        <v>433474.22399999999</v>
      </c>
      <c r="N33" s="19">
        <f t="shared" si="4"/>
        <v>93.827633712409778</v>
      </c>
      <c r="O33" s="3"/>
      <c r="P33" s="18">
        <v>433474.22399999999</v>
      </c>
      <c r="Q33" s="19">
        <f t="shared" si="5"/>
        <v>100</v>
      </c>
      <c r="R33" s="3"/>
    </row>
    <row r="34" spans="1:18" ht="15.75" x14ac:dyDescent="0.25">
      <c r="A34" s="9" t="s">
        <v>14</v>
      </c>
      <c r="B34" s="18">
        <v>212916.935</v>
      </c>
      <c r="C34" s="18">
        <v>283354.25400000002</v>
      </c>
      <c r="D34" s="21">
        <f t="shared" si="0"/>
        <v>133.08206507857162</v>
      </c>
      <c r="E34" s="18">
        <v>267874.633897149</v>
      </c>
      <c r="F34" s="21">
        <f t="shared" si="1"/>
        <v>125.81180256852231</v>
      </c>
      <c r="G34" s="19">
        <v>133.35813390474746</v>
      </c>
      <c r="H34" s="3"/>
      <c r="I34" s="18">
        <v>263228.74300000002</v>
      </c>
      <c r="J34" s="19">
        <f t="shared" si="2"/>
        <v>92.897402909645393</v>
      </c>
      <c r="K34" s="19">
        <f t="shared" si="3"/>
        <v>98.265647318091055</v>
      </c>
      <c r="L34" s="3"/>
      <c r="M34" s="18">
        <v>185225.226</v>
      </c>
      <c r="N34" s="19">
        <f t="shared" si="4"/>
        <v>70.366641533519754</v>
      </c>
      <c r="O34" s="3"/>
      <c r="P34" s="18">
        <v>185173.326</v>
      </c>
      <c r="Q34" s="19">
        <f t="shared" si="5"/>
        <v>99.97198005848297</v>
      </c>
      <c r="R34" s="3"/>
    </row>
    <row r="35" spans="1:18" ht="30" x14ac:dyDescent="0.25">
      <c r="A35" s="9" t="s">
        <v>15</v>
      </c>
      <c r="B35" s="18">
        <v>376625.86700000003</v>
      </c>
      <c r="C35" s="18">
        <v>396203.076</v>
      </c>
      <c r="D35" s="21">
        <f t="shared" si="0"/>
        <v>105.19805215609365</v>
      </c>
      <c r="E35" s="18">
        <v>374558.5338289091</v>
      </c>
      <c r="F35" s="21">
        <f t="shared" si="1"/>
        <v>99.451091028994327</v>
      </c>
      <c r="G35" s="19">
        <v>94.377275863879021</v>
      </c>
      <c r="H35" s="3"/>
      <c r="I35" s="18">
        <v>380699.24400000001</v>
      </c>
      <c r="J35" s="19">
        <f t="shared" si="2"/>
        <v>96.086897619139137</v>
      </c>
      <c r="K35" s="19">
        <f t="shared" si="3"/>
        <v>101.63945274676236</v>
      </c>
      <c r="L35" s="3"/>
      <c r="M35" s="18">
        <v>281545.84399999998</v>
      </c>
      <c r="N35" s="19">
        <f t="shared" si="4"/>
        <v>73.954925951993744</v>
      </c>
      <c r="O35" s="3"/>
      <c r="P35" s="18">
        <v>281545.84399999998</v>
      </c>
      <c r="Q35" s="19">
        <f t="shared" si="5"/>
        <v>100</v>
      </c>
      <c r="R35" s="3"/>
    </row>
    <row r="36" spans="1:18" ht="15.75" x14ac:dyDescent="0.25">
      <c r="A36" s="9" t="s">
        <v>16</v>
      </c>
      <c r="B36" s="18">
        <v>103049.507</v>
      </c>
      <c r="C36" s="18">
        <v>206512.85</v>
      </c>
      <c r="D36" s="21">
        <f t="shared" si="0"/>
        <v>200.40158950008367</v>
      </c>
      <c r="E36" s="18">
        <v>195231.06961650503</v>
      </c>
      <c r="F36" s="21">
        <f t="shared" si="1"/>
        <v>189.45366678610606</v>
      </c>
      <c r="G36" s="19">
        <v>300.13496639677476</v>
      </c>
      <c r="H36" s="3"/>
      <c r="I36" s="18">
        <v>70405.904999999999</v>
      </c>
      <c r="J36" s="19">
        <f t="shared" si="2"/>
        <v>34.092747739426379</v>
      </c>
      <c r="K36" s="19">
        <f t="shared" si="3"/>
        <v>36.062858815607193</v>
      </c>
      <c r="L36" s="3"/>
      <c r="M36" s="18">
        <v>53962.565999999999</v>
      </c>
      <c r="N36" s="19">
        <f t="shared" si="4"/>
        <v>76.644943346726393</v>
      </c>
      <c r="O36" s="3"/>
      <c r="P36" s="18">
        <v>53962.565999999999</v>
      </c>
      <c r="Q36" s="19">
        <f t="shared" si="5"/>
        <v>100</v>
      </c>
      <c r="R36" s="3"/>
    </row>
    <row r="37" spans="1:18" ht="15.75" x14ac:dyDescent="0.25">
      <c r="A37" s="9" t="s">
        <v>17</v>
      </c>
      <c r="B37" s="18">
        <v>0</v>
      </c>
      <c r="C37" s="18">
        <v>0</v>
      </c>
      <c r="D37" s="21" t="str">
        <f t="shared" si="0"/>
        <v/>
      </c>
      <c r="E37" s="18">
        <v>0</v>
      </c>
      <c r="F37" s="21" t="str">
        <f t="shared" si="1"/>
        <v/>
      </c>
      <c r="G37" s="19" t="s">
        <v>132</v>
      </c>
      <c r="H37" s="3"/>
      <c r="I37" s="18">
        <v>0</v>
      </c>
      <c r="J37" s="19" t="str">
        <f t="shared" si="2"/>
        <v/>
      </c>
      <c r="K37" s="19" t="str">
        <f t="shared" si="3"/>
        <v/>
      </c>
      <c r="L37" s="3"/>
      <c r="M37" s="18">
        <v>0</v>
      </c>
      <c r="N37" s="19" t="str">
        <f t="shared" si="4"/>
        <v/>
      </c>
      <c r="O37" s="3"/>
      <c r="P37" s="18">
        <v>0</v>
      </c>
      <c r="Q37" s="19" t="str">
        <f t="shared" si="5"/>
        <v/>
      </c>
      <c r="R37" s="3"/>
    </row>
    <row r="38" spans="1:18" ht="15.75" x14ac:dyDescent="0.25">
      <c r="A38" s="9" t="s">
        <v>18</v>
      </c>
      <c r="B38" s="18">
        <v>0</v>
      </c>
      <c r="C38" s="18">
        <v>124556.626</v>
      </c>
      <c r="D38" s="21" t="str">
        <f t="shared" si="0"/>
        <v/>
      </c>
      <c r="E38" s="18">
        <v>117752.10754102218</v>
      </c>
      <c r="F38" s="21" t="str">
        <f t="shared" si="1"/>
        <v/>
      </c>
      <c r="G38" s="19" t="s">
        <v>132</v>
      </c>
      <c r="H38" s="3"/>
      <c r="I38" s="18">
        <v>435200</v>
      </c>
      <c r="J38" s="19">
        <f t="shared" si="2"/>
        <v>349.39931658071725</v>
      </c>
      <c r="K38" s="19">
        <f t="shared" si="3"/>
        <v>369.58998788907974</v>
      </c>
      <c r="L38" s="3"/>
      <c r="M38" s="18">
        <v>435200</v>
      </c>
      <c r="N38" s="19">
        <f t="shared" si="4"/>
        <v>100</v>
      </c>
      <c r="O38" s="3"/>
      <c r="P38" s="18">
        <v>435200</v>
      </c>
      <c r="Q38" s="19">
        <f t="shared" si="5"/>
        <v>100</v>
      </c>
      <c r="R38" s="3"/>
    </row>
    <row r="39" spans="1:18" ht="30" x14ac:dyDescent="0.25">
      <c r="A39" s="9" t="s">
        <v>115</v>
      </c>
      <c r="B39" s="18">
        <v>0</v>
      </c>
      <c r="C39" s="18">
        <v>0</v>
      </c>
      <c r="D39" s="21" t="str">
        <f t="shared" si="0"/>
        <v/>
      </c>
      <c r="E39" s="18">
        <v>0</v>
      </c>
      <c r="F39" s="21" t="str">
        <f t="shared" si="1"/>
        <v/>
      </c>
      <c r="G39" s="19" t="s">
        <v>132</v>
      </c>
      <c r="H39" s="3"/>
      <c r="I39" s="18">
        <v>0</v>
      </c>
      <c r="J39" s="19" t="str">
        <f t="shared" si="2"/>
        <v/>
      </c>
      <c r="K39" s="19" t="str">
        <f t="shared" si="3"/>
        <v/>
      </c>
      <c r="L39" s="3"/>
      <c r="M39" s="18">
        <v>0</v>
      </c>
      <c r="N39" s="19" t="str">
        <f t="shared" si="4"/>
        <v/>
      </c>
      <c r="O39" s="3"/>
      <c r="P39" s="18">
        <v>0</v>
      </c>
      <c r="Q39" s="19" t="str">
        <f t="shared" si="5"/>
        <v/>
      </c>
      <c r="R39" s="3"/>
    </row>
    <row r="40" spans="1:18" ht="15.75" x14ac:dyDescent="0.25">
      <c r="A40" s="9" t="s">
        <v>19</v>
      </c>
      <c r="B40" s="18">
        <v>2590341.2000000002</v>
      </c>
      <c r="C40" s="18">
        <v>3336611.014</v>
      </c>
      <c r="D40" s="21">
        <f t="shared" si="0"/>
        <v>128.80971101413203</v>
      </c>
      <c r="E40" s="18">
        <v>3154332.2227039691</v>
      </c>
      <c r="F40" s="21">
        <f t="shared" si="1"/>
        <v>121.7728468629526</v>
      </c>
      <c r="G40" s="19">
        <v>136.48312308292509</v>
      </c>
      <c r="H40" s="3"/>
      <c r="I40" s="18">
        <v>3941981.3459999999</v>
      </c>
      <c r="J40" s="19">
        <f t="shared" si="2"/>
        <v>118.14326960679391</v>
      </c>
      <c r="K40" s="19">
        <f t="shared" si="3"/>
        <v>124.97039207305943</v>
      </c>
      <c r="L40" s="3"/>
      <c r="M40" s="18">
        <v>1544956.182</v>
      </c>
      <c r="N40" s="19">
        <f t="shared" si="4"/>
        <v>39.192376787061541</v>
      </c>
      <c r="O40" s="3"/>
      <c r="P40" s="18">
        <v>1517876.871</v>
      </c>
      <c r="Q40" s="19">
        <f t="shared" si="5"/>
        <v>98.247244076207721</v>
      </c>
      <c r="R40" s="3"/>
    </row>
    <row r="41" spans="1:18" ht="15.75" x14ac:dyDescent="0.25">
      <c r="A41" s="9" t="s">
        <v>20</v>
      </c>
      <c r="B41" s="18">
        <v>39225.199999999997</v>
      </c>
      <c r="C41" s="18">
        <v>40479.800000000003</v>
      </c>
      <c r="D41" s="21">
        <f t="shared" si="0"/>
        <v>103.19845405504626</v>
      </c>
      <c r="E41" s="18">
        <v>38268.391782216946</v>
      </c>
      <c r="F41" s="21">
        <f t="shared" si="1"/>
        <v>97.560730811358383</v>
      </c>
      <c r="G41" s="19">
        <v>110.40349827396608</v>
      </c>
      <c r="H41" s="3"/>
      <c r="I41" s="18">
        <v>41202.9</v>
      </c>
      <c r="J41" s="19">
        <f t="shared" si="2"/>
        <v>101.7863230549558</v>
      </c>
      <c r="K41" s="19">
        <f t="shared" si="3"/>
        <v>107.66822978734815</v>
      </c>
      <c r="L41" s="3"/>
      <c r="M41" s="18">
        <v>42512.800000000003</v>
      </c>
      <c r="N41" s="19">
        <f t="shared" si="4"/>
        <v>103.17914515725835</v>
      </c>
      <c r="O41" s="3"/>
      <c r="P41" s="18">
        <v>43932.1</v>
      </c>
      <c r="Q41" s="19">
        <f t="shared" si="5"/>
        <v>103.33852392691141</v>
      </c>
      <c r="R41" s="3"/>
    </row>
    <row r="42" spans="1:18" ht="15.75" x14ac:dyDescent="0.25">
      <c r="A42" s="9" t="s">
        <v>21</v>
      </c>
      <c r="B42" s="18">
        <v>39225.199999999997</v>
      </c>
      <c r="C42" s="18">
        <v>40479.800000000003</v>
      </c>
      <c r="D42" s="21">
        <f t="shared" si="0"/>
        <v>103.19845405504626</v>
      </c>
      <c r="E42" s="18">
        <v>38268.391782216946</v>
      </c>
      <c r="F42" s="21">
        <f t="shared" si="1"/>
        <v>97.560730811358383</v>
      </c>
      <c r="G42" s="19">
        <v>110.40349827396608</v>
      </c>
      <c r="H42" s="3"/>
      <c r="I42" s="18">
        <v>41202.9</v>
      </c>
      <c r="J42" s="19">
        <f t="shared" si="2"/>
        <v>101.7863230549558</v>
      </c>
      <c r="K42" s="19">
        <f t="shared" si="3"/>
        <v>107.66822978734815</v>
      </c>
      <c r="L42" s="3"/>
      <c r="M42" s="18">
        <v>42512.800000000003</v>
      </c>
      <c r="N42" s="19">
        <f t="shared" si="4"/>
        <v>103.17914515725835</v>
      </c>
      <c r="O42" s="3"/>
      <c r="P42" s="18">
        <v>43932.1</v>
      </c>
      <c r="Q42" s="19">
        <f t="shared" si="5"/>
        <v>103.33852392691141</v>
      </c>
      <c r="R42" s="3"/>
    </row>
    <row r="43" spans="1:18" ht="15.75" x14ac:dyDescent="0.25">
      <c r="A43" s="9" t="s">
        <v>22</v>
      </c>
      <c r="B43" s="18">
        <v>0</v>
      </c>
      <c r="C43" s="18">
        <v>0</v>
      </c>
      <c r="D43" s="21" t="str">
        <f t="shared" si="0"/>
        <v/>
      </c>
      <c r="E43" s="18">
        <v>0</v>
      </c>
      <c r="F43" s="21" t="str">
        <f t="shared" si="1"/>
        <v/>
      </c>
      <c r="G43" s="19" t="s">
        <v>132</v>
      </c>
      <c r="H43" s="3"/>
      <c r="I43" s="18">
        <v>0</v>
      </c>
      <c r="J43" s="19" t="str">
        <f t="shared" si="2"/>
        <v/>
      </c>
      <c r="K43" s="19" t="str">
        <f t="shared" si="3"/>
        <v/>
      </c>
      <c r="L43" s="3"/>
      <c r="M43" s="18">
        <v>0</v>
      </c>
      <c r="N43" s="19" t="str">
        <f t="shared" si="4"/>
        <v/>
      </c>
      <c r="O43" s="3"/>
      <c r="P43" s="18">
        <v>0</v>
      </c>
      <c r="Q43" s="19" t="str">
        <f t="shared" si="5"/>
        <v/>
      </c>
      <c r="R43" s="3"/>
    </row>
    <row r="44" spans="1:18" ht="15.75" x14ac:dyDescent="0.25">
      <c r="A44" s="9" t="s">
        <v>23</v>
      </c>
      <c r="B44" s="18">
        <v>0</v>
      </c>
      <c r="C44" s="18">
        <v>0</v>
      </c>
      <c r="D44" s="21" t="str">
        <f t="shared" si="0"/>
        <v/>
      </c>
      <c r="E44" s="18">
        <v>0</v>
      </c>
      <c r="F44" s="21" t="str">
        <f t="shared" si="1"/>
        <v/>
      </c>
      <c r="G44" s="19" t="s">
        <v>132</v>
      </c>
      <c r="H44" s="3"/>
      <c r="I44" s="18">
        <v>0</v>
      </c>
      <c r="J44" s="19" t="str">
        <f t="shared" si="2"/>
        <v/>
      </c>
      <c r="K44" s="19" t="str">
        <f t="shared" si="3"/>
        <v/>
      </c>
      <c r="L44" s="3"/>
      <c r="M44" s="18">
        <v>0</v>
      </c>
      <c r="N44" s="19" t="str">
        <f t="shared" si="4"/>
        <v/>
      </c>
      <c r="O44" s="3"/>
      <c r="P44" s="18">
        <v>0</v>
      </c>
      <c r="Q44" s="19" t="str">
        <f t="shared" si="5"/>
        <v/>
      </c>
      <c r="R44" s="3"/>
    </row>
    <row r="45" spans="1:18" ht="30" x14ac:dyDescent="0.25">
      <c r="A45" s="9" t="s">
        <v>24</v>
      </c>
      <c r="B45" s="18">
        <v>297992.50799999997</v>
      </c>
      <c r="C45" s="18">
        <v>375790.22100000002</v>
      </c>
      <c r="D45" s="21">
        <f t="shared" si="0"/>
        <v>126.10727146200604</v>
      </c>
      <c r="E45" s="18">
        <v>355260.83145553799</v>
      </c>
      <c r="F45" s="21">
        <f t="shared" si="1"/>
        <v>119.21804136617355</v>
      </c>
      <c r="G45" s="19">
        <v>107.5049508206363</v>
      </c>
      <c r="H45" s="3"/>
      <c r="I45" s="18">
        <v>331101.72700000001</v>
      </c>
      <c r="J45" s="19">
        <f t="shared" si="2"/>
        <v>88.10812748637224</v>
      </c>
      <c r="K45" s="19">
        <f t="shared" si="3"/>
        <v>93.199614954298283</v>
      </c>
      <c r="L45" s="3"/>
      <c r="M45" s="18">
        <v>281892.51299999998</v>
      </c>
      <c r="N45" s="19">
        <f t="shared" si="4"/>
        <v>85.137735630113454</v>
      </c>
      <c r="O45" s="3"/>
      <c r="P45" s="18">
        <v>274143.755</v>
      </c>
      <c r="Q45" s="19">
        <f t="shared" si="5"/>
        <v>97.251165730676931</v>
      </c>
      <c r="R45" s="3"/>
    </row>
    <row r="46" spans="1:18" ht="15.75" x14ac:dyDescent="0.25">
      <c r="A46" s="9" t="s">
        <v>25</v>
      </c>
      <c r="B46" s="18">
        <v>70230.406000000003</v>
      </c>
      <c r="C46" s="18">
        <v>57286.9</v>
      </c>
      <c r="D46" s="21">
        <f t="shared" si="0"/>
        <v>81.569939948802229</v>
      </c>
      <c r="E46" s="18">
        <v>54157.321261189136</v>
      </c>
      <c r="F46" s="21">
        <f t="shared" si="1"/>
        <v>77.113780690929133</v>
      </c>
      <c r="G46" s="19">
        <v>76.514019056506285</v>
      </c>
      <c r="H46" s="3"/>
      <c r="I46" s="18">
        <v>55418.896999999997</v>
      </c>
      <c r="J46" s="19">
        <f t="shared" si="2"/>
        <v>96.739214375363289</v>
      </c>
      <c r="K46" s="19">
        <f t="shared" si="3"/>
        <v>102.32946480629379</v>
      </c>
      <c r="L46" s="3"/>
      <c r="M46" s="18">
        <v>48225.599999999999</v>
      </c>
      <c r="N46" s="19">
        <f t="shared" si="4"/>
        <v>87.020136831665923</v>
      </c>
      <c r="O46" s="3"/>
      <c r="P46" s="18">
        <v>50094.9</v>
      </c>
      <c r="Q46" s="19">
        <f t="shared" si="5"/>
        <v>103.87615706180951</v>
      </c>
      <c r="R46" s="3"/>
    </row>
    <row r="47" spans="1:18" ht="30" x14ac:dyDescent="0.25">
      <c r="A47" s="9" t="s">
        <v>26</v>
      </c>
      <c r="B47" s="18">
        <v>128120.27499999999</v>
      </c>
      <c r="C47" s="18">
        <v>186821.55100000001</v>
      </c>
      <c r="D47" s="21">
        <f t="shared" si="0"/>
        <v>145.81731970213147</v>
      </c>
      <c r="E47" s="18">
        <v>176615.5046968963</v>
      </c>
      <c r="F47" s="21">
        <f t="shared" si="1"/>
        <v>137.85133125642784</v>
      </c>
      <c r="G47" s="19">
        <v>140.28248768348558</v>
      </c>
      <c r="H47" s="3"/>
      <c r="I47" s="18">
        <v>173000.97700000001</v>
      </c>
      <c r="J47" s="19">
        <f t="shared" si="2"/>
        <v>92.602259254340524</v>
      </c>
      <c r="K47" s="19">
        <f t="shared" si="3"/>
        <v>97.953448252972208</v>
      </c>
      <c r="L47" s="3"/>
      <c r="M47" s="18">
        <v>134913.36600000001</v>
      </c>
      <c r="N47" s="19">
        <f t="shared" si="4"/>
        <v>77.984164216598614</v>
      </c>
      <c r="O47" s="3"/>
      <c r="P47" s="18">
        <v>125295.308</v>
      </c>
      <c r="Q47" s="19">
        <f t="shared" si="5"/>
        <v>92.870937635637958</v>
      </c>
      <c r="R47" s="3"/>
    </row>
    <row r="48" spans="1:18" ht="15.75" x14ac:dyDescent="0.25">
      <c r="A48" s="9" t="s">
        <v>27</v>
      </c>
      <c r="B48" s="18">
        <v>99641.826000000001</v>
      </c>
      <c r="C48" s="18">
        <v>131531.76999999999</v>
      </c>
      <c r="D48" s="21">
        <f t="shared" si="0"/>
        <v>132.00457607029401</v>
      </c>
      <c r="E48" s="18">
        <v>124346.19998538651</v>
      </c>
      <c r="F48" s="21">
        <f t="shared" si="1"/>
        <v>124.79317669809313</v>
      </c>
      <c r="G48" s="19">
        <v>92.948853422269835</v>
      </c>
      <c r="H48" s="3"/>
      <c r="I48" s="18">
        <v>102621.853</v>
      </c>
      <c r="J48" s="19">
        <f t="shared" si="2"/>
        <v>78.020582403779713</v>
      </c>
      <c r="K48" s="19">
        <f t="shared" si="3"/>
        <v>82.529142838350012</v>
      </c>
      <c r="L48" s="3"/>
      <c r="M48" s="18">
        <v>98693.547000000006</v>
      </c>
      <c r="N48" s="19">
        <f t="shared" si="4"/>
        <v>96.172057037403135</v>
      </c>
      <c r="O48" s="3"/>
      <c r="P48" s="18">
        <v>98693.547000000006</v>
      </c>
      <c r="Q48" s="19">
        <f t="shared" si="5"/>
        <v>100</v>
      </c>
      <c r="R48" s="3"/>
    </row>
    <row r="49" spans="1:18" ht="15.75" x14ac:dyDescent="0.25">
      <c r="A49" s="9" t="s">
        <v>28</v>
      </c>
      <c r="B49" s="18">
        <v>0</v>
      </c>
      <c r="C49" s="18">
        <v>150</v>
      </c>
      <c r="D49" s="21" t="str">
        <f t="shared" si="0"/>
        <v/>
      </c>
      <c r="E49" s="18">
        <v>141.80551206608089</v>
      </c>
      <c r="F49" s="21" t="str">
        <f t="shared" si="1"/>
        <v/>
      </c>
      <c r="G49" s="19" t="s">
        <v>132</v>
      </c>
      <c r="H49" s="3"/>
      <c r="I49" s="18">
        <v>60</v>
      </c>
      <c r="J49" s="19">
        <f t="shared" si="2"/>
        <v>40</v>
      </c>
      <c r="K49" s="19">
        <f t="shared" si="3"/>
        <v>42.31147232982044</v>
      </c>
      <c r="L49" s="3"/>
      <c r="M49" s="18">
        <v>60</v>
      </c>
      <c r="N49" s="19">
        <f t="shared" si="4"/>
        <v>100</v>
      </c>
      <c r="O49" s="3"/>
      <c r="P49" s="18">
        <v>60</v>
      </c>
      <c r="Q49" s="19">
        <f t="shared" si="5"/>
        <v>100</v>
      </c>
      <c r="R49" s="3"/>
    </row>
    <row r="50" spans="1:18" ht="30" x14ac:dyDescent="0.25">
      <c r="A50" s="9" t="s">
        <v>29</v>
      </c>
      <c r="B50" s="18">
        <v>0</v>
      </c>
      <c r="C50" s="18">
        <v>0</v>
      </c>
      <c r="D50" s="21" t="str">
        <f t="shared" si="0"/>
        <v/>
      </c>
      <c r="E50" s="18">
        <v>0</v>
      </c>
      <c r="F50" s="21" t="str">
        <f t="shared" si="1"/>
        <v/>
      </c>
      <c r="G50" s="19" t="s">
        <v>132</v>
      </c>
      <c r="H50" s="3"/>
      <c r="I50" s="18">
        <v>0</v>
      </c>
      <c r="J50" s="19" t="str">
        <f t="shared" si="2"/>
        <v/>
      </c>
      <c r="K50" s="19" t="str">
        <f t="shared" si="3"/>
        <v/>
      </c>
      <c r="L50" s="3"/>
      <c r="M50" s="18">
        <v>0</v>
      </c>
      <c r="N50" s="19" t="str">
        <f t="shared" si="4"/>
        <v/>
      </c>
      <c r="O50" s="3"/>
      <c r="P50" s="18">
        <v>0</v>
      </c>
      <c r="Q50" s="19" t="str">
        <f t="shared" si="5"/>
        <v/>
      </c>
      <c r="R50" s="3"/>
    </row>
    <row r="51" spans="1:18" ht="15.75" x14ac:dyDescent="0.25">
      <c r="A51" s="9" t="s">
        <v>30</v>
      </c>
      <c r="B51" s="18">
        <v>10849889.629000001</v>
      </c>
      <c r="C51" s="18">
        <v>9733498.318</v>
      </c>
      <c r="D51" s="21">
        <f t="shared" si="0"/>
        <v>89.710574492702051</v>
      </c>
      <c r="E51" s="18">
        <v>9201758.0878555141</v>
      </c>
      <c r="F51" s="21">
        <f t="shared" si="1"/>
        <v>84.809693024532734</v>
      </c>
      <c r="G51" s="19">
        <v>107.6429316579903</v>
      </c>
      <c r="H51" s="3"/>
      <c r="I51" s="18">
        <v>10159861.331</v>
      </c>
      <c r="J51" s="19">
        <f t="shared" si="2"/>
        <v>104.38036766505145</v>
      </c>
      <c r="K51" s="19">
        <f t="shared" si="3"/>
        <v>110.41217595590773</v>
      </c>
      <c r="L51" s="3"/>
      <c r="M51" s="18">
        <v>9215746.9419999998</v>
      </c>
      <c r="N51" s="19">
        <f t="shared" si="4"/>
        <v>90.707408711186872</v>
      </c>
      <c r="O51" s="3"/>
      <c r="P51" s="18">
        <v>10425916.118000001</v>
      </c>
      <c r="Q51" s="19">
        <f t="shared" si="5"/>
        <v>113.131536527818</v>
      </c>
      <c r="R51" s="3"/>
    </row>
    <row r="52" spans="1:18" ht="15.75" x14ac:dyDescent="0.25">
      <c r="A52" s="9" t="s">
        <v>31</v>
      </c>
      <c r="B52" s="18">
        <v>413451.85</v>
      </c>
      <c r="C52" s="18">
        <v>265040.57900000003</v>
      </c>
      <c r="D52" s="21">
        <f t="shared" si="0"/>
        <v>64.104339840298223</v>
      </c>
      <c r="E52" s="18">
        <v>250561.43348923716</v>
      </c>
      <c r="F52" s="21">
        <f t="shared" si="1"/>
        <v>60.602324911410399</v>
      </c>
      <c r="G52" s="19">
        <v>99.368749310433827</v>
      </c>
      <c r="H52" s="3"/>
      <c r="I52" s="18">
        <v>268954.56400000001</v>
      </c>
      <c r="J52" s="19">
        <f t="shared" si="2"/>
        <v>101.47674933957941</v>
      </c>
      <c r="K52" s="19">
        <f t="shared" si="3"/>
        <v>107.34076679504348</v>
      </c>
      <c r="L52" s="3"/>
      <c r="M52" s="18">
        <v>223115.943</v>
      </c>
      <c r="N52" s="19">
        <f t="shared" si="4"/>
        <v>82.956741719393165</v>
      </c>
      <c r="O52" s="3"/>
      <c r="P52" s="18">
        <v>223115.943</v>
      </c>
      <c r="Q52" s="19">
        <f t="shared" si="5"/>
        <v>100</v>
      </c>
      <c r="R52" s="3"/>
    </row>
    <row r="53" spans="1:18" ht="15.75" x14ac:dyDescent="0.25">
      <c r="A53" s="9" t="s">
        <v>116</v>
      </c>
      <c r="B53" s="18">
        <v>0</v>
      </c>
      <c r="C53" s="18">
        <v>0</v>
      </c>
      <c r="D53" s="21" t="str">
        <f t="shared" si="0"/>
        <v/>
      </c>
      <c r="E53" s="18">
        <v>0</v>
      </c>
      <c r="F53" s="21" t="str">
        <f t="shared" si="1"/>
        <v/>
      </c>
      <c r="G53" s="19" t="s">
        <v>132</v>
      </c>
      <c r="H53" s="3"/>
      <c r="I53" s="18">
        <v>0</v>
      </c>
      <c r="J53" s="19" t="str">
        <f t="shared" si="2"/>
        <v/>
      </c>
      <c r="K53" s="19" t="str">
        <f t="shared" si="3"/>
        <v/>
      </c>
      <c r="L53" s="3"/>
      <c r="M53" s="18">
        <v>0</v>
      </c>
      <c r="N53" s="19" t="str">
        <f t="shared" si="4"/>
        <v/>
      </c>
      <c r="O53" s="3"/>
      <c r="P53" s="18">
        <v>0</v>
      </c>
      <c r="Q53" s="19" t="str">
        <f t="shared" si="5"/>
        <v/>
      </c>
      <c r="R53" s="3"/>
    </row>
    <row r="54" spans="1:18" ht="15.75" x14ac:dyDescent="0.25">
      <c r="A54" s="9" t="s">
        <v>32</v>
      </c>
      <c r="B54" s="18">
        <v>2096300.473</v>
      </c>
      <c r="C54" s="18">
        <v>1776123.0970000001</v>
      </c>
      <c r="D54" s="21">
        <f t="shared" si="0"/>
        <v>84.72655136399429</v>
      </c>
      <c r="E54" s="18">
        <v>1679093.6350831897</v>
      </c>
      <c r="F54" s="21">
        <f t="shared" si="1"/>
        <v>80.097946678428755</v>
      </c>
      <c r="G54" s="19">
        <v>69.904777146097473</v>
      </c>
      <c r="H54" s="3"/>
      <c r="I54" s="18">
        <v>2075063.372</v>
      </c>
      <c r="J54" s="19">
        <f t="shared" si="2"/>
        <v>116.83105610781885</v>
      </c>
      <c r="K54" s="19">
        <f t="shared" si="3"/>
        <v>123.58234994424193</v>
      </c>
      <c r="L54" s="3"/>
      <c r="M54" s="18">
        <v>1848288.0079999999</v>
      </c>
      <c r="N54" s="19">
        <f t="shared" si="4"/>
        <v>89.071400562507733</v>
      </c>
      <c r="O54" s="3"/>
      <c r="P54" s="18">
        <v>1926994.3130000001</v>
      </c>
      <c r="Q54" s="19">
        <f t="shared" si="5"/>
        <v>104.25833553317088</v>
      </c>
      <c r="R54" s="3"/>
    </row>
    <row r="55" spans="1:18" ht="15.75" x14ac:dyDescent="0.25">
      <c r="A55" s="9" t="s">
        <v>33</v>
      </c>
      <c r="B55" s="18">
        <v>411593.21399999998</v>
      </c>
      <c r="C55" s="18">
        <v>130777.492</v>
      </c>
      <c r="D55" s="21">
        <f t="shared" si="0"/>
        <v>31.773481085623533</v>
      </c>
      <c r="E55" s="18">
        <v>123633.12813185199</v>
      </c>
      <c r="F55" s="21">
        <f t="shared" si="1"/>
        <v>30.037698369791876</v>
      </c>
      <c r="G55" s="19">
        <v>85.516187063023793</v>
      </c>
      <c r="H55" s="3"/>
      <c r="I55" s="18">
        <v>35259.9</v>
      </c>
      <c r="J55" s="19">
        <f t="shared" si="2"/>
        <v>26.961749656431707</v>
      </c>
      <c r="K55" s="19">
        <f t="shared" si="3"/>
        <v>28.519783113791391</v>
      </c>
      <c r="L55" s="3"/>
      <c r="M55" s="18">
        <v>33876.300000000003</v>
      </c>
      <c r="N55" s="19">
        <f t="shared" si="4"/>
        <v>96.075995677809644</v>
      </c>
      <c r="O55" s="3"/>
      <c r="P55" s="18">
        <v>99959.9</v>
      </c>
      <c r="Q55" s="19">
        <f t="shared" si="5"/>
        <v>295.07325180140685</v>
      </c>
      <c r="R55" s="3"/>
    </row>
    <row r="56" spans="1:18" ht="15.75" x14ac:dyDescent="0.25">
      <c r="A56" s="9" t="s">
        <v>34</v>
      </c>
      <c r="B56" s="18">
        <v>237269.98699999999</v>
      </c>
      <c r="C56" s="18">
        <v>240931.73</v>
      </c>
      <c r="D56" s="21">
        <f t="shared" si="0"/>
        <v>101.54328115675246</v>
      </c>
      <c r="E56" s="18">
        <v>227769.6489707783</v>
      </c>
      <c r="F56" s="21">
        <f t="shared" si="1"/>
        <v>95.995979875355374</v>
      </c>
      <c r="G56" s="19">
        <v>101.50346528595225</v>
      </c>
      <c r="H56" s="3"/>
      <c r="I56" s="18">
        <v>69217.452000000005</v>
      </c>
      <c r="J56" s="19">
        <f t="shared" si="2"/>
        <v>28.729072754344148</v>
      </c>
      <c r="K56" s="19">
        <f t="shared" si="3"/>
        <v>30.389234172670765</v>
      </c>
      <c r="L56" s="3"/>
      <c r="M56" s="18">
        <v>42969.788</v>
      </c>
      <c r="N56" s="19">
        <f t="shared" si="4"/>
        <v>62.079413151469367</v>
      </c>
      <c r="O56" s="3"/>
      <c r="P56" s="18">
        <v>44505.188000000002</v>
      </c>
      <c r="Q56" s="19">
        <f t="shared" si="5"/>
        <v>103.57320822713857</v>
      </c>
      <c r="R56" s="3"/>
    </row>
    <row r="57" spans="1:18" ht="15.75" x14ac:dyDescent="0.25">
      <c r="A57" s="9" t="s">
        <v>35</v>
      </c>
      <c r="B57" s="18">
        <v>144494.81099999999</v>
      </c>
      <c r="C57" s="18">
        <v>326992.90299999999</v>
      </c>
      <c r="D57" s="21">
        <f t="shared" si="0"/>
        <v>226.30079290528985</v>
      </c>
      <c r="E57" s="18">
        <v>309129.30701259541</v>
      </c>
      <c r="F57" s="21">
        <f t="shared" si="1"/>
        <v>213.93799879263167</v>
      </c>
      <c r="G57" s="19">
        <v>249.55525252911727</v>
      </c>
      <c r="H57" s="3"/>
      <c r="I57" s="18">
        <v>1004350.041</v>
      </c>
      <c r="J57" s="19">
        <f t="shared" si="2"/>
        <v>307.14735145184477</v>
      </c>
      <c r="K57" s="19">
        <f t="shared" si="3"/>
        <v>324.89641655330917</v>
      </c>
      <c r="L57" s="3"/>
      <c r="M57" s="18">
        <v>1454317.1710000001</v>
      </c>
      <c r="N57" s="19">
        <f t="shared" si="4"/>
        <v>144.80182323206577</v>
      </c>
      <c r="O57" s="3"/>
      <c r="P57" s="18">
        <v>2658796.9730000002</v>
      </c>
      <c r="Q57" s="19">
        <f t="shared" si="5"/>
        <v>182.82098472177083</v>
      </c>
      <c r="R57" s="3"/>
    </row>
    <row r="58" spans="1:18" ht="15.75" x14ac:dyDescent="0.25">
      <c r="A58" s="9" t="s">
        <v>36</v>
      </c>
      <c r="B58" s="18">
        <v>6467130.3219999997</v>
      </c>
      <c r="C58" s="18">
        <v>5350060.17</v>
      </c>
      <c r="D58" s="21">
        <f t="shared" si="0"/>
        <v>82.726957763632342</v>
      </c>
      <c r="E58" s="18">
        <v>5057786.8132746257</v>
      </c>
      <c r="F58" s="21">
        <f t="shared" si="1"/>
        <v>78.207590715606216</v>
      </c>
      <c r="G58" s="19">
        <v>120.59820769948652</v>
      </c>
      <c r="H58" s="3"/>
      <c r="I58" s="18">
        <v>4661704.72</v>
      </c>
      <c r="J58" s="19">
        <f t="shared" si="2"/>
        <v>87.133687694581567</v>
      </c>
      <c r="K58" s="19">
        <f t="shared" si="3"/>
        <v>92.168865397112583</v>
      </c>
      <c r="L58" s="3"/>
      <c r="M58" s="18">
        <v>4853606.6399999997</v>
      </c>
      <c r="N58" s="19">
        <f t="shared" si="4"/>
        <v>104.11656103349249</v>
      </c>
      <c r="O58" s="3"/>
      <c r="P58" s="18">
        <v>4730157.6399999997</v>
      </c>
      <c r="Q58" s="19">
        <f t="shared" si="5"/>
        <v>97.456551196740577</v>
      </c>
      <c r="R58" s="3"/>
    </row>
    <row r="59" spans="1:18" ht="15.75" x14ac:dyDescent="0.25">
      <c r="A59" s="9" t="s">
        <v>37</v>
      </c>
      <c r="B59" s="18">
        <v>48359.997000000003</v>
      </c>
      <c r="C59" s="18">
        <v>111461.51700000001</v>
      </c>
      <c r="D59" s="21">
        <f t="shared" si="0"/>
        <v>230.48288650638256</v>
      </c>
      <c r="E59" s="18">
        <v>105372.38329231454</v>
      </c>
      <c r="F59" s="21">
        <f t="shared" si="1"/>
        <v>217.89162495670652</v>
      </c>
      <c r="G59" s="19">
        <v>114.62810531013055</v>
      </c>
      <c r="H59" s="3"/>
      <c r="I59" s="18">
        <v>96249.304000000004</v>
      </c>
      <c r="J59" s="19">
        <f t="shared" si="2"/>
        <v>86.35204920098117</v>
      </c>
      <c r="K59" s="19">
        <f t="shared" si="3"/>
        <v>91.342058509765209</v>
      </c>
      <c r="L59" s="3"/>
      <c r="M59" s="18">
        <v>121416.19500000001</v>
      </c>
      <c r="N59" s="19">
        <f t="shared" si="4"/>
        <v>126.14760829854936</v>
      </c>
      <c r="O59" s="3"/>
      <c r="P59" s="18">
        <v>357386.66800000001</v>
      </c>
      <c r="Q59" s="19">
        <f t="shared" si="5"/>
        <v>294.34843350180756</v>
      </c>
      <c r="R59" s="3"/>
    </row>
    <row r="60" spans="1:18" ht="15.75" x14ac:dyDescent="0.25">
      <c r="A60" s="9" t="s">
        <v>38</v>
      </c>
      <c r="B60" s="18">
        <v>993806.52399999998</v>
      </c>
      <c r="C60" s="18">
        <v>1488151.3359999999</v>
      </c>
      <c r="D60" s="21">
        <f t="shared" si="0"/>
        <v>149.7425605549758</v>
      </c>
      <c r="E60" s="18">
        <v>1406853.7482220158</v>
      </c>
      <c r="F60" s="21">
        <f t="shared" si="1"/>
        <v>141.56213651722979</v>
      </c>
      <c r="G60" s="19">
        <v>130.34344795288308</v>
      </c>
      <c r="H60" s="3"/>
      <c r="I60" s="18">
        <v>1907644.557</v>
      </c>
      <c r="J60" s="19">
        <f t="shared" si="2"/>
        <v>128.1888817925975</v>
      </c>
      <c r="K60" s="19">
        <f t="shared" si="3"/>
        <v>135.59650812395279</v>
      </c>
      <c r="L60" s="3"/>
      <c r="M60" s="18">
        <v>602948.56700000004</v>
      </c>
      <c r="N60" s="19">
        <f t="shared" si="4"/>
        <v>31.606966024541229</v>
      </c>
      <c r="O60" s="3"/>
      <c r="P60" s="18">
        <v>349791.163</v>
      </c>
      <c r="Q60" s="19">
        <f t="shared" si="5"/>
        <v>58.0134330097844</v>
      </c>
      <c r="R60" s="3"/>
    </row>
    <row r="61" spans="1:18" ht="15.75" x14ac:dyDescent="0.25">
      <c r="A61" s="9" t="s">
        <v>39</v>
      </c>
      <c r="B61" s="18">
        <v>3260867.2179999999</v>
      </c>
      <c r="C61" s="18">
        <v>4806415.1950000003</v>
      </c>
      <c r="D61" s="21">
        <f t="shared" si="0"/>
        <v>147.3968387448765</v>
      </c>
      <c r="E61" s="18">
        <v>4543841.1195277805</v>
      </c>
      <c r="F61" s="21">
        <f t="shared" si="1"/>
        <v>139.34456130092511</v>
      </c>
      <c r="G61" s="19">
        <v>154.94488419897888</v>
      </c>
      <c r="H61" s="3"/>
      <c r="I61" s="18">
        <v>2384181.7089999998</v>
      </c>
      <c r="J61" s="19">
        <f t="shared" si="2"/>
        <v>49.604156367519131</v>
      </c>
      <c r="K61" s="19">
        <f t="shared" si="3"/>
        <v>52.470622239709307</v>
      </c>
      <c r="L61" s="3"/>
      <c r="M61" s="18">
        <v>6142778.9440000001</v>
      </c>
      <c r="N61" s="19">
        <f t="shared" si="4"/>
        <v>257.64726408275624</v>
      </c>
      <c r="O61" s="3"/>
      <c r="P61" s="18">
        <v>1310950.074</v>
      </c>
      <c r="Q61" s="19">
        <f t="shared" si="5"/>
        <v>21.34131939226755</v>
      </c>
      <c r="R61" s="3"/>
    </row>
    <row r="62" spans="1:18" ht="15.75" x14ac:dyDescent="0.25">
      <c r="A62" s="9" t="s">
        <v>40</v>
      </c>
      <c r="B62" s="18">
        <v>741003.22699999996</v>
      </c>
      <c r="C62" s="18">
        <v>1734793.7660000001</v>
      </c>
      <c r="D62" s="21">
        <f t="shared" si="0"/>
        <v>234.11419853371299</v>
      </c>
      <c r="E62" s="18">
        <v>1640022.1221111659</v>
      </c>
      <c r="F62" s="21">
        <f t="shared" si="1"/>
        <v>221.32455870008863</v>
      </c>
      <c r="G62" s="19">
        <v>108.43339317463472</v>
      </c>
      <c r="H62" s="3"/>
      <c r="I62" s="18">
        <v>81333.338000000003</v>
      </c>
      <c r="J62" s="19">
        <f t="shared" si="2"/>
        <v>4.6883577514538981</v>
      </c>
      <c r="K62" s="19">
        <f t="shared" si="3"/>
        <v>4.9592829818235202</v>
      </c>
      <c r="L62" s="3"/>
      <c r="M62" s="18">
        <v>81333.338000000003</v>
      </c>
      <c r="N62" s="19">
        <f t="shared" si="4"/>
        <v>100</v>
      </c>
      <c r="O62" s="3"/>
      <c r="P62" s="18">
        <v>76643.864000000001</v>
      </c>
      <c r="Q62" s="19">
        <f t="shared" si="5"/>
        <v>94.234253609510034</v>
      </c>
      <c r="R62" s="3"/>
    </row>
    <row r="63" spans="1:18" ht="15.75" x14ac:dyDescent="0.25">
      <c r="A63" s="9" t="s">
        <v>41</v>
      </c>
      <c r="B63" s="18">
        <v>1496573.17</v>
      </c>
      <c r="C63" s="18">
        <v>1131676.4310000001</v>
      </c>
      <c r="D63" s="21">
        <f t="shared" si="0"/>
        <v>75.617848407639173</v>
      </c>
      <c r="E63" s="18">
        <v>1069853.0386071324</v>
      </c>
      <c r="F63" s="21">
        <f t="shared" si="1"/>
        <v>71.486851431870349</v>
      </c>
      <c r="G63" s="19">
        <v>153.7748794258932</v>
      </c>
      <c r="H63" s="3"/>
      <c r="I63" s="18">
        <v>829819.23600000003</v>
      </c>
      <c r="J63" s="19">
        <f t="shared" si="2"/>
        <v>73.326545757141432</v>
      </c>
      <c r="K63" s="19">
        <f t="shared" si="3"/>
        <v>77.563852796115043</v>
      </c>
      <c r="L63" s="3"/>
      <c r="M63" s="18">
        <v>4529873.5949999997</v>
      </c>
      <c r="N63" s="19">
        <f t="shared" si="4"/>
        <v>545.88679057808679</v>
      </c>
      <c r="O63" s="3"/>
      <c r="P63" s="18">
        <v>8240</v>
      </c>
      <c r="Q63" s="19">
        <f t="shared" si="5"/>
        <v>0.18190353057743547</v>
      </c>
      <c r="R63" s="3"/>
    </row>
    <row r="64" spans="1:18" ht="15.75" x14ac:dyDescent="0.25">
      <c r="A64" s="9" t="s">
        <v>42</v>
      </c>
      <c r="B64" s="18">
        <v>531590.60600000003</v>
      </c>
      <c r="C64" s="18">
        <v>404484.70400000003</v>
      </c>
      <c r="D64" s="21">
        <f t="shared" si="0"/>
        <v>76.089513139364996</v>
      </c>
      <c r="E64" s="18">
        <v>382387.73715744773</v>
      </c>
      <c r="F64" s="21">
        <f t="shared" si="1"/>
        <v>71.932749157242952</v>
      </c>
      <c r="G64" s="19">
        <v>87.175354583150551</v>
      </c>
      <c r="H64" s="3"/>
      <c r="I64" s="18">
        <v>400863.01299999998</v>
      </c>
      <c r="J64" s="19">
        <f t="shared" si="2"/>
        <v>99.104616079623113</v>
      </c>
      <c r="K64" s="19">
        <f t="shared" si="3"/>
        <v>104.83155552526129</v>
      </c>
      <c r="L64" s="3"/>
      <c r="M64" s="18">
        <v>402027.16899999999</v>
      </c>
      <c r="N64" s="19">
        <f t="shared" si="4"/>
        <v>100.29041242575303</v>
      </c>
      <c r="O64" s="3"/>
      <c r="P64" s="18">
        <v>444488.74699999997</v>
      </c>
      <c r="Q64" s="19">
        <f t="shared" si="5"/>
        <v>110.56186777267285</v>
      </c>
      <c r="R64" s="3"/>
    </row>
    <row r="65" spans="1:18" ht="30" x14ac:dyDescent="0.25">
      <c r="A65" s="9" t="s">
        <v>117</v>
      </c>
      <c r="B65" s="18">
        <v>0</v>
      </c>
      <c r="C65" s="18">
        <v>0</v>
      </c>
      <c r="D65" s="21" t="str">
        <f t="shared" si="0"/>
        <v/>
      </c>
      <c r="E65" s="18">
        <v>0</v>
      </c>
      <c r="F65" s="21" t="str">
        <f t="shared" si="1"/>
        <v/>
      </c>
      <c r="G65" s="19" t="s">
        <v>132</v>
      </c>
      <c r="H65" s="3"/>
      <c r="I65" s="18">
        <v>0</v>
      </c>
      <c r="J65" s="19" t="str">
        <f t="shared" si="2"/>
        <v/>
      </c>
      <c r="K65" s="19" t="str">
        <f t="shared" si="3"/>
        <v/>
      </c>
      <c r="L65" s="3"/>
      <c r="M65" s="18">
        <v>0</v>
      </c>
      <c r="N65" s="19" t="str">
        <f t="shared" si="4"/>
        <v/>
      </c>
      <c r="O65" s="3"/>
      <c r="P65" s="18">
        <v>0</v>
      </c>
      <c r="Q65" s="19" t="str">
        <f t="shared" si="5"/>
        <v/>
      </c>
      <c r="R65" s="3"/>
    </row>
    <row r="66" spans="1:18" ht="15.75" x14ac:dyDescent="0.25">
      <c r="A66" s="9" t="s">
        <v>43</v>
      </c>
      <c r="B66" s="18">
        <v>491700.21500000003</v>
      </c>
      <c r="C66" s="18">
        <v>1535460.294</v>
      </c>
      <c r="D66" s="21">
        <f t="shared" si="0"/>
        <v>312.27570116071638</v>
      </c>
      <c r="E66" s="18">
        <v>1451578.221652034</v>
      </c>
      <c r="F66" s="21">
        <f t="shared" si="1"/>
        <v>295.21610472593221</v>
      </c>
      <c r="G66" s="19">
        <v>508.05155910715018</v>
      </c>
      <c r="H66" s="3"/>
      <c r="I66" s="18">
        <v>1072166.122</v>
      </c>
      <c r="J66" s="19">
        <f t="shared" si="2"/>
        <v>69.827017096412135</v>
      </c>
      <c r="K66" s="19">
        <f t="shared" si="3"/>
        <v>73.862097543718519</v>
      </c>
      <c r="L66" s="3"/>
      <c r="M66" s="18">
        <v>1129544.8419999999</v>
      </c>
      <c r="N66" s="19">
        <f t="shared" si="4"/>
        <v>105.35166321921893</v>
      </c>
      <c r="O66" s="3"/>
      <c r="P66" s="18">
        <v>781577.46299999999</v>
      </c>
      <c r="Q66" s="19">
        <f t="shared" si="5"/>
        <v>69.194018151251058</v>
      </c>
      <c r="R66" s="3"/>
    </row>
    <row r="67" spans="1:18" ht="15.75" x14ac:dyDescent="0.25">
      <c r="A67" s="9" t="s">
        <v>44</v>
      </c>
      <c r="B67" s="18">
        <v>951359.049</v>
      </c>
      <c r="C67" s="18">
        <v>732530.96799999999</v>
      </c>
      <c r="D67" s="21">
        <f t="shared" si="0"/>
        <v>76.998370780199522</v>
      </c>
      <c r="E67" s="18">
        <v>692512.86014334613</v>
      </c>
      <c r="F67" s="21">
        <f t="shared" si="1"/>
        <v>72.79195597826768</v>
      </c>
      <c r="G67" s="19">
        <v>90.425023516741405</v>
      </c>
      <c r="H67" s="3"/>
      <c r="I67" s="18">
        <v>576914.31000000006</v>
      </c>
      <c r="J67" s="19">
        <f t="shared" si="2"/>
        <v>78.756303173792929</v>
      </c>
      <c r="K67" s="19">
        <f t="shared" si="3"/>
        <v>83.307378563422219</v>
      </c>
      <c r="L67" s="3"/>
      <c r="M67" s="18">
        <v>854041.44299999997</v>
      </c>
      <c r="N67" s="19">
        <f t="shared" si="4"/>
        <v>148.03609967657067</v>
      </c>
      <c r="O67" s="3"/>
      <c r="P67" s="18">
        <v>87743.256999999998</v>
      </c>
      <c r="Q67" s="19">
        <f t="shared" si="5"/>
        <v>10.273887493302828</v>
      </c>
      <c r="R67" s="3"/>
    </row>
    <row r="68" spans="1:18" ht="15.75" x14ac:dyDescent="0.25">
      <c r="A68" s="9" t="s">
        <v>45</v>
      </c>
      <c r="B68" s="18">
        <v>0</v>
      </c>
      <c r="C68" s="18">
        <v>0</v>
      </c>
      <c r="D68" s="21" t="str">
        <f t="shared" si="0"/>
        <v/>
      </c>
      <c r="E68" s="18">
        <v>0</v>
      </c>
      <c r="F68" s="21" t="str">
        <f t="shared" si="1"/>
        <v/>
      </c>
      <c r="G68" s="19" t="s">
        <v>132</v>
      </c>
      <c r="H68" s="3"/>
      <c r="I68" s="18">
        <v>0</v>
      </c>
      <c r="J68" s="19" t="str">
        <f t="shared" si="2"/>
        <v/>
      </c>
      <c r="K68" s="19" t="str">
        <f t="shared" si="3"/>
        <v/>
      </c>
      <c r="L68" s="3"/>
      <c r="M68" s="18">
        <v>0</v>
      </c>
      <c r="N68" s="19" t="str">
        <f t="shared" si="4"/>
        <v/>
      </c>
      <c r="O68" s="3"/>
      <c r="P68" s="18">
        <v>0</v>
      </c>
      <c r="Q68" s="19" t="str">
        <f t="shared" si="5"/>
        <v/>
      </c>
      <c r="R68" s="3"/>
    </row>
    <row r="69" spans="1:18" ht="15.75" x14ac:dyDescent="0.25">
      <c r="A69" s="9" t="s">
        <v>46</v>
      </c>
      <c r="B69" s="18">
        <v>70223.892000000007</v>
      </c>
      <c r="C69" s="18">
        <v>75014.327999999994</v>
      </c>
      <c r="D69" s="21">
        <f t="shared" ref="D69:D117" si="6">IFERROR(C69/B69*100,"")</f>
        <v>106.82166120897996</v>
      </c>
      <c r="E69" s="18">
        <v>70916.301295552985</v>
      </c>
      <c r="F69" s="21">
        <f t="shared" ref="F69:F117" si="7">IFERROR(E69/B69*100,"")</f>
        <v>100.98600244992542</v>
      </c>
      <c r="G69" s="19">
        <v>100.09734776544515</v>
      </c>
      <c r="H69" s="3"/>
      <c r="I69" s="18">
        <v>70048.085999999996</v>
      </c>
      <c r="J69" s="19">
        <f t="shared" ref="J69:J117" si="8">IFERROR(I69/C69*100,"")</f>
        <v>93.379608759542577</v>
      </c>
      <c r="K69" s="19">
        <f t="shared" ref="K69:K117" si="9">IFERROR(I69/E69*100,"")</f>
        <v>98.775718304971122</v>
      </c>
      <c r="L69" s="3"/>
      <c r="M69" s="18">
        <v>47321.423999999999</v>
      </c>
      <c r="N69" s="19">
        <f t="shared" ref="N69:N117" si="10">IFERROR(M69/I69*100,"")</f>
        <v>67.555627429991446</v>
      </c>
      <c r="O69" s="3"/>
      <c r="P69" s="18">
        <v>47522.624000000003</v>
      </c>
      <c r="Q69" s="19">
        <f t="shared" ref="Q69:Q117" si="11">IFERROR(P69/M69*100,"")</f>
        <v>100.42517739956432</v>
      </c>
      <c r="R69" s="3"/>
    </row>
    <row r="70" spans="1:18" ht="15.75" x14ac:dyDescent="0.25">
      <c r="A70" s="9" t="s">
        <v>47</v>
      </c>
      <c r="B70" s="18">
        <v>881135.15700000001</v>
      </c>
      <c r="C70" s="18">
        <v>657516.64</v>
      </c>
      <c r="D70" s="21">
        <f t="shared" si="6"/>
        <v>74.621541857283987</v>
      </c>
      <c r="E70" s="18">
        <v>621596.55884779315</v>
      </c>
      <c r="F70" s="21">
        <f t="shared" si="7"/>
        <v>70.54497302821764</v>
      </c>
      <c r="G70" s="19">
        <v>89.439032755562778</v>
      </c>
      <c r="H70" s="3"/>
      <c r="I70" s="18">
        <v>506866.22399999999</v>
      </c>
      <c r="J70" s="19">
        <f t="shared" si="8"/>
        <v>77.087969058851485</v>
      </c>
      <c r="K70" s="19">
        <f t="shared" si="9"/>
        <v>81.542636744891226</v>
      </c>
      <c r="L70" s="3"/>
      <c r="M70" s="18">
        <v>806720.01899999997</v>
      </c>
      <c r="N70" s="19">
        <f t="shared" si="10"/>
        <v>159.15836976345855</v>
      </c>
      <c r="O70" s="3"/>
      <c r="P70" s="18">
        <v>40220.633000000002</v>
      </c>
      <c r="Q70" s="19">
        <f t="shared" si="11"/>
        <v>4.9856991338651779</v>
      </c>
      <c r="R70" s="3"/>
    </row>
    <row r="71" spans="1:18" ht="15.75" x14ac:dyDescent="0.25">
      <c r="A71" s="9" t="s">
        <v>48</v>
      </c>
      <c r="B71" s="18">
        <v>40114670.167999998</v>
      </c>
      <c r="C71" s="18">
        <v>47104513.728</v>
      </c>
      <c r="D71" s="21">
        <f t="shared" si="6"/>
        <v>117.42465669224396</v>
      </c>
      <c r="E71" s="18">
        <v>44531197.932151847</v>
      </c>
      <c r="F71" s="21">
        <f t="shared" si="7"/>
        <v>111.00975714284938</v>
      </c>
      <c r="G71" s="19">
        <v>129.33881581374595</v>
      </c>
      <c r="H71" s="3"/>
      <c r="I71" s="18">
        <v>35857442.166000001</v>
      </c>
      <c r="J71" s="19">
        <f t="shared" si="8"/>
        <v>76.123155358433337</v>
      </c>
      <c r="K71" s="19">
        <f t="shared" si="9"/>
        <v>80.522069540174371</v>
      </c>
      <c r="L71" s="3"/>
      <c r="M71" s="18">
        <v>23127769.118999999</v>
      </c>
      <c r="N71" s="19">
        <f t="shared" si="10"/>
        <v>64.499216123479471</v>
      </c>
      <c r="O71" s="3"/>
      <c r="P71" s="18">
        <v>24258540.407000002</v>
      </c>
      <c r="Q71" s="19">
        <f t="shared" si="11"/>
        <v>104.8892363209863</v>
      </c>
      <c r="R71" s="3"/>
    </row>
    <row r="72" spans="1:18" ht="15.75" x14ac:dyDescent="0.25">
      <c r="A72" s="9" t="s">
        <v>49</v>
      </c>
      <c r="B72" s="18">
        <v>8499150.9959999993</v>
      </c>
      <c r="C72" s="18">
        <v>10670503.227</v>
      </c>
      <c r="D72" s="21">
        <f t="shared" si="6"/>
        <v>125.54787215831223</v>
      </c>
      <c r="E72" s="18">
        <v>10087574.494050024</v>
      </c>
      <c r="F72" s="21">
        <f t="shared" si="7"/>
        <v>118.68920200144217</v>
      </c>
      <c r="G72" s="19">
        <v>105.0973803834523</v>
      </c>
      <c r="H72" s="3"/>
      <c r="I72" s="18">
        <v>10278875.015000001</v>
      </c>
      <c r="J72" s="19">
        <f t="shared" si="8"/>
        <v>96.329805598961386</v>
      </c>
      <c r="K72" s="19">
        <f t="shared" si="9"/>
        <v>101.89639760343591</v>
      </c>
      <c r="L72" s="3"/>
      <c r="M72" s="18">
        <v>6400471.8080000002</v>
      </c>
      <c r="N72" s="19">
        <f t="shared" si="10"/>
        <v>62.268213191227332</v>
      </c>
      <c r="O72" s="3"/>
      <c r="P72" s="18">
        <v>6715272.7400000002</v>
      </c>
      <c r="Q72" s="19">
        <f t="shared" si="11"/>
        <v>104.91840197790619</v>
      </c>
      <c r="R72" s="3"/>
    </row>
    <row r="73" spans="1:18" ht="15.75" x14ac:dyDescent="0.25">
      <c r="A73" s="9" t="s">
        <v>50</v>
      </c>
      <c r="B73" s="18">
        <v>10498042.426999999</v>
      </c>
      <c r="C73" s="18">
        <v>14316751.468</v>
      </c>
      <c r="D73" s="21">
        <f t="shared" si="6"/>
        <v>136.3754392073958</v>
      </c>
      <c r="E73" s="18">
        <v>13534628.48695037</v>
      </c>
      <c r="F73" s="21">
        <f t="shared" si="7"/>
        <v>128.92525993360962</v>
      </c>
      <c r="G73" s="19">
        <v>192.93065861187955</v>
      </c>
      <c r="H73" s="3"/>
      <c r="I73" s="18">
        <v>6129623.2390000001</v>
      </c>
      <c r="J73" s="19">
        <f t="shared" si="8"/>
        <v>42.814344110817245</v>
      </c>
      <c r="K73" s="19">
        <f t="shared" si="9"/>
        <v>45.288448404106362</v>
      </c>
      <c r="L73" s="3"/>
      <c r="M73" s="18">
        <v>4487796.0609999998</v>
      </c>
      <c r="N73" s="19">
        <f t="shared" si="10"/>
        <v>73.214876119076905</v>
      </c>
      <c r="O73" s="3"/>
      <c r="P73" s="18">
        <v>4861411.4479999999</v>
      </c>
      <c r="Q73" s="19">
        <f t="shared" si="11"/>
        <v>108.32514182733939</v>
      </c>
      <c r="R73" s="3"/>
    </row>
    <row r="74" spans="1:18" ht="15.75" x14ac:dyDescent="0.25">
      <c r="A74" s="9" t="s">
        <v>51</v>
      </c>
      <c r="B74" s="18">
        <v>787898.79299999995</v>
      </c>
      <c r="C74" s="18">
        <v>442329.54200000002</v>
      </c>
      <c r="D74" s="21">
        <f t="shared" si="6"/>
        <v>56.140401017215424</v>
      </c>
      <c r="E74" s="18">
        <v>418165.11470176693</v>
      </c>
      <c r="F74" s="21">
        <f t="shared" si="7"/>
        <v>53.073455425609083</v>
      </c>
      <c r="G74" s="19">
        <v>50.965664454957881</v>
      </c>
      <c r="H74" s="3"/>
      <c r="I74" s="18">
        <v>557505.652</v>
      </c>
      <c r="J74" s="19">
        <f t="shared" si="8"/>
        <v>126.0385298886503</v>
      </c>
      <c r="K74" s="19">
        <f t="shared" si="9"/>
        <v>133.32189424687184</v>
      </c>
      <c r="L74" s="3"/>
      <c r="M74" s="18">
        <v>434385.66700000002</v>
      </c>
      <c r="N74" s="19">
        <f t="shared" si="10"/>
        <v>77.915921648808677</v>
      </c>
      <c r="O74" s="3"/>
      <c r="P74" s="18">
        <v>515557.81800000003</v>
      </c>
      <c r="Q74" s="19">
        <f t="shared" si="11"/>
        <v>118.6866550088081</v>
      </c>
      <c r="R74" s="3"/>
    </row>
    <row r="75" spans="1:18" ht="15.75" x14ac:dyDescent="0.25">
      <c r="A75" s="9" t="s">
        <v>52</v>
      </c>
      <c r="B75" s="18">
        <v>1406841.773</v>
      </c>
      <c r="C75" s="18">
        <v>1408202.8259999999</v>
      </c>
      <c r="D75" s="21">
        <f t="shared" si="6"/>
        <v>100.09674527911531</v>
      </c>
      <c r="E75" s="18">
        <v>1331272.8188922147</v>
      </c>
      <c r="F75" s="21">
        <f t="shared" si="7"/>
        <v>94.628468136353433</v>
      </c>
      <c r="G75" s="19">
        <v>95.3331448992285</v>
      </c>
      <c r="H75" s="3"/>
      <c r="I75" s="18">
        <v>1472533.047</v>
      </c>
      <c r="J75" s="19">
        <f t="shared" si="8"/>
        <v>104.56824967343164</v>
      </c>
      <c r="K75" s="19">
        <f t="shared" si="9"/>
        <v>110.61091506587894</v>
      </c>
      <c r="L75" s="3"/>
      <c r="M75" s="18">
        <v>1055217.084</v>
      </c>
      <c r="N75" s="19">
        <f t="shared" si="10"/>
        <v>71.659993380101028</v>
      </c>
      <c r="O75" s="3"/>
      <c r="P75" s="18">
        <v>1018592.639</v>
      </c>
      <c r="Q75" s="19">
        <f t="shared" si="11"/>
        <v>96.529202800511143</v>
      </c>
      <c r="R75" s="3"/>
    </row>
    <row r="76" spans="1:18" ht="12.75" customHeight="1" x14ac:dyDescent="0.25">
      <c r="A76" s="9" t="s">
        <v>53</v>
      </c>
      <c r="B76" s="18">
        <v>161215.66500000001</v>
      </c>
      <c r="C76" s="18">
        <v>127747.02099999999</v>
      </c>
      <c r="D76" s="21">
        <f t="shared" si="6"/>
        <v>79.239831315399769</v>
      </c>
      <c r="E76" s="18">
        <v>120768.21151880926</v>
      </c>
      <c r="F76" s="21">
        <f t="shared" si="7"/>
        <v>74.910965704734238</v>
      </c>
      <c r="G76" s="19">
        <v>85.986873054553271</v>
      </c>
      <c r="H76" s="3"/>
      <c r="I76" s="18">
        <v>128781.586</v>
      </c>
      <c r="J76" s="19">
        <f t="shared" si="8"/>
        <v>100.80985450142121</v>
      </c>
      <c r="K76" s="19">
        <f t="shared" si="9"/>
        <v>106.63533423275268</v>
      </c>
      <c r="L76" s="3"/>
      <c r="M76" s="18">
        <v>89616.782000000007</v>
      </c>
      <c r="N76" s="19">
        <f t="shared" si="10"/>
        <v>69.588195629148416</v>
      </c>
      <c r="O76" s="3"/>
      <c r="P76" s="18">
        <v>89616.782000000007</v>
      </c>
      <c r="Q76" s="19">
        <f t="shared" si="11"/>
        <v>100</v>
      </c>
      <c r="R76" s="3"/>
    </row>
    <row r="77" spans="1:18" ht="15.75" x14ac:dyDescent="0.25">
      <c r="A77" s="9" t="s">
        <v>54</v>
      </c>
      <c r="B77" s="18">
        <v>0</v>
      </c>
      <c r="C77" s="18">
        <v>0</v>
      </c>
      <c r="D77" s="21" t="str">
        <f t="shared" si="6"/>
        <v/>
      </c>
      <c r="E77" s="18">
        <v>0</v>
      </c>
      <c r="F77" s="21" t="str">
        <f t="shared" si="7"/>
        <v/>
      </c>
      <c r="G77" s="19" t="s">
        <v>132</v>
      </c>
      <c r="H77" s="3"/>
      <c r="I77" s="18">
        <v>0</v>
      </c>
      <c r="J77" s="19" t="str">
        <f t="shared" si="8"/>
        <v/>
      </c>
      <c r="K77" s="19" t="str">
        <f t="shared" si="9"/>
        <v/>
      </c>
      <c r="L77" s="3"/>
      <c r="M77" s="18">
        <v>0</v>
      </c>
      <c r="N77" s="19" t="str">
        <f t="shared" si="10"/>
        <v/>
      </c>
      <c r="O77" s="3"/>
      <c r="P77" s="18">
        <v>0</v>
      </c>
      <c r="Q77" s="19" t="str">
        <f t="shared" si="11"/>
        <v/>
      </c>
      <c r="R77" s="3"/>
    </row>
    <row r="78" spans="1:18" ht="15.75" x14ac:dyDescent="0.25">
      <c r="A78" s="9" t="s">
        <v>55</v>
      </c>
      <c r="B78" s="18">
        <v>168447.14799999999</v>
      </c>
      <c r="C78" s="18">
        <v>370073.02799999999</v>
      </c>
      <c r="D78" s="21">
        <f t="shared" si="6"/>
        <v>219.69682027504555</v>
      </c>
      <c r="E78" s="18">
        <v>349855.96824923396</v>
      </c>
      <c r="F78" s="21">
        <f t="shared" si="7"/>
        <v>207.69480065595056</v>
      </c>
      <c r="G78" s="19">
        <v>80.694229560608505</v>
      </c>
      <c r="H78" s="3"/>
      <c r="I78" s="18">
        <v>329143.49200000003</v>
      </c>
      <c r="J78" s="19">
        <f t="shared" si="8"/>
        <v>88.940146159476413</v>
      </c>
      <c r="K78" s="19">
        <f t="shared" si="9"/>
        <v>94.079713330921777</v>
      </c>
      <c r="L78" s="3"/>
      <c r="M78" s="18">
        <v>81959.293000000005</v>
      </c>
      <c r="N78" s="19">
        <f t="shared" si="10"/>
        <v>24.900778837213043</v>
      </c>
      <c r="O78" s="3"/>
      <c r="P78" s="18">
        <v>81959.293000000005</v>
      </c>
      <c r="Q78" s="19">
        <f t="shared" si="11"/>
        <v>100</v>
      </c>
      <c r="R78" s="3"/>
    </row>
    <row r="79" spans="1:18" ht="15.75" x14ac:dyDescent="0.25">
      <c r="A79" s="9" t="s">
        <v>56</v>
      </c>
      <c r="B79" s="18">
        <v>34428.063000000002</v>
      </c>
      <c r="C79" s="18">
        <v>37479.197999999997</v>
      </c>
      <c r="D79" s="21">
        <f t="shared" si="6"/>
        <v>108.86234871825347</v>
      </c>
      <c r="E79" s="18">
        <v>35431.712428106897</v>
      </c>
      <c r="F79" s="21">
        <f t="shared" si="7"/>
        <v>102.91520736472133</v>
      </c>
      <c r="G79" s="19">
        <v>124.27678799315875</v>
      </c>
      <c r="H79" s="3"/>
      <c r="I79" s="18">
        <v>36123.330999999998</v>
      </c>
      <c r="J79" s="19">
        <f t="shared" si="8"/>
        <v>96.382347882684144</v>
      </c>
      <c r="K79" s="19">
        <f t="shared" si="9"/>
        <v>101.95197613803295</v>
      </c>
      <c r="L79" s="3"/>
      <c r="M79" s="18">
        <v>32644.902999999998</v>
      </c>
      <c r="N79" s="19">
        <f t="shared" si="10"/>
        <v>90.370688683167117</v>
      </c>
      <c r="O79" s="3"/>
      <c r="P79" s="18">
        <v>32644.902999999998</v>
      </c>
      <c r="Q79" s="19">
        <f t="shared" si="11"/>
        <v>100</v>
      </c>
      <c r="R79" s="3"/>
    </row>
    <row r="80" spans="1:18" ht="15.75" x14ac:dyDescent="0.25">
      <c r="A80" s="9" t="s">
        <v>57</v>
      </c>
      <c r="B80" s="18">
        <v>18558645.304000001</v>
      </c>
      <c r="C80" s="18">
        <v>19731427.418000001</v>
      </c>
      <c r="D80" s="21">
        <f t="shared" si="6"/>
        <v>106.31933039717735</v>
      </c>
      <c r="E80" s="18">
        <v>18653501.125361323</v>
      </c>
      <c r="F80" s="21">
        <f t="shared" si="7"/>
        <v>100.51111392996384</v>
      </c>
      <c r="G80" s="19">
        <v>124.38286526170887</v>
      </c>
      <c r="H80" s="3"/>
      <c r="I80" s="18">
        <v>16924856.805</v>
      </c>
      <c r="J80" s="19">
        <f t="shared" si="8"/>
        <v>85.776139994617381</v>
      </c>
      <c r="K80" s="19">
        <f t="shared" si="9"/>
        <v>90.732869348526449</v>
      </c>
      <c r="L80" s="3"/>
      <c r="M80" s="18">
        <v>10545677.522</v>
      </c>
      <c r="N80" s="19">
        <f t="shared" si="10"/>
        <v>62.308813855870014</v>
      </c>
      <c r="O80" s="3"/>
      <c r="P80" s="18">
        <v>10943484.785</v>
      </c>
      <c r="Q80" s="19">
        <f t="shared" si="11"/>
        <v>103.77223049130897</v>
      </c>
      <c r="R80" s="3"/>
    </row>
    <row r="81" spans="1:18" ht="15.75" x14ac:dyDescent="0.25">
      <c r="A81" s="9" t="s">
        <v>58</v>
      </c>
      <c r="B81" s="18">
        <v>1375727.362</v>
      </c>
      <c r="C81" s="18">
        <v>1877351.7490000001</v>
      </c>
      <c r="D81" s="21">
        <f t="shared" si="6"/>
        <v>136.46248529001781</v>
      </c>
      <c r="E81" s="18">
        <v>1774792.173967317</v>
      </c>
      <c r="F81" s="21">
        <f t="shared" si="7"/>
        <v>129.00755069574004</v>
      </c>
      <c r="G81" s="19">
        <v>132.69807882707804</v>
      </c>
      <c r="H81" s="3"/>
      <c r="I81" s="18">
        <v>1787637.835</v>
      </c>
      <c r="J81" s="19">
        <f t="shared" si="8"/>
        <v>95.221251742099597</v>
      </c>
      <c r="K81" s="19">
        <f t="shared" si="9"/>
        <v>100.72378395741785</v>
      </c>
      <c r="L81" s="3"/>
      <c r="M81" s="18">
        <v>1357640.6839999999</v>
      </c>
      <c r="N81" s="19">
        <f t="shared" si="10"/>
        <v>75.946070138977561</v>
      </c>
      <c r="O81" s="3"/>
      <c r="P81" s="18">
        <v>1372690.514</v>
      </c>
      <c r="Q81" s="19">
        <f t="shared" si="11"/>
        <v>101.10852821201991</v>
      </c>
      <c r="R81" s="3"/>
    </row>
    <row r="82" spans="1:18" ht="15.75" x14ac:dyDescent="0.25">
      <c r="A82" s="9" t="s">
        <v>59</v>
      </c>
      <c r="B82" s="18">
        <v>1265041.648</v>
      </c>
      <c r="C82" s="18">
        <v>1704062.7760000001</v>
      </c>
      <c r="D82" s="21">
        <f t="shared" si="6"/>
        <v>134.70408493618226</v>
      </c>
      <c r="E82" s="18">
        <v>1610969.9636228485</v>
      </c>
      <c r="F82" s="21">
        <f t="shared" si="7"/>
        <v>127.34521161178785</v>
      </c>
      <c r="G82" s="19">
        <v>130.94168428339421</v>
      </c>
      <c r="H82" s="3"/>
      <c r="I82" s="18">
        <v>1655898.9790000001</v>
      </c>
      <c r="J82" s="19">
        <f t="shared" si="8"/>
        <v>97.173590217547243</v>
      </c>
      <c r="K82" s="19">
        <f t="shared" si="9"/>
        <v>102.78894184197651</v>
      </c>
      <c r="L82" s="3"/>
      <c r="M82" s="18">
        <v>1246167.311</v>
      </c>
      <c r="N82" s="19">
        <f t="shared" si="10"/>
        <v>75.256240072843227</v>
      </c>
      <c r="O82" s="3"/>
      <c r="P82" s="18">
        <v>1261208.2420000001</v>
      </c>
      <c r="Q82" s="19">
        <f t="shared" si="11"/>
        <v>101.20697524860689</v>
      </c>
      <c r="R82" s="3"/>
    </row>
    <row r="83" spans="1:18" ht="15.75" x14ac:dyDescent="0.25">
      <c r="A83" s="9" t="s">
        <v>60</v>
      </c>
      <c r="B83" s="18">
        <v>0</v>
      </c>
      <c r="C83" s="18">
        <v>0</v>
      </c>
      <c r="D83" s="21" t="str">
        <f t="shared" si="6"/>
        <v/>
      </c>
      <c r="E83" s="18">
        <v>0</v>
      </c>
      <c r="F83" s="21" t="str">
        <f t="shared" si="7"/>
        <v/>
      </c>
      <c r="G83" s="19" t="s">
        <v>132</v>
      </c>
      <c r="H83" s="3"/>
      <c r="I83" s="18">
        <v>0</v>
      </c>
      <c r="J83" s="19" t="str">
        <f t="shared" si="8"/>
        <v/>
      </c>
      <c r="K83" s="19" t="str">
        <f t="shared" si="9"/>
        <v/>
      </c>
      <c r="L83" s="3"/>
      <c r="M83" s="18">
        <v>0</v>
      </c>
      <c r="N83" s="19" t="str">
        <f t="shared" si="10"/>
        <v/>
      </c>
      <c r="O83" s="3"/>
      <c r="P83" s="18">
        <v>0</v>
      </c>
      <c r="Q83" s="19" t="str">
        <f t="shared" si="11"/>
        <v/>
      </c>
      <c r="R83" s="3"/>
    </row>
    <row r="84" spans="1:18" ht="15.75" x14ac:dyDescent="0.25">
      <c r="A84" s="9" t="s">
        <v>61</v>
      </c>
      <c r="B84" s="18">
        <v>0</v>
      </c>
      <c r="C84" s="18">
        <v>0</v>
      </c>
      <c r="D84" s="21" t="str">
        <f t="shared" si="6"/>
        <v/>
      </c>
      <c r="E84" s="18">
        <v>0</v>
      </c>
      <c r="F84" s="21" t="str">
        <f t="shared" si="7"/>
        <v/>
      </c>
      <c r="G84" s="19" t="s">
        <v>132</v>
      </c>
      <c r="H84" s="3"/>
      <c r="I84" s="18">
        <v>0</v>
      </c>
      <c r="J84" s="19" t="str">
        <f t="shared" si="8"/>
        <v/>
      </c>
      <c r="K84" s="19" t="str">
        <f t="shared" si="9"/>
        <v/>
      </c>
      <c r="L84" s="3"/>
      <c r="M84" s="18">
        <v>0</v>
      </c>
      <c r="N84" s="19" t="str">
        <f t="shared" si="10"/>
        <v/>
      </c>
      <c r="O84" s="3"/>
      <c r="P84" s="18">
        <v>0</v>
      </c>
      <c r="Q84" s="19" t="str">
        <f t="shared" si="11"/>
        <v/>
      </c>
      <c r="R84" s="3"/>
    </row>
    <row r="85" spans="1:18" ht="15.75" x14ac:dyDescent="0.25">
      <c r="A85" s="9" t="s">
        <v>62</v>
      </c>
      <c r="B85" s="18">
        <v>110685.71400000001</v>
      </c>
      <c r="C85" s="18">
        <v>173288.97399999999</v>
      </c>
      <c r="D85" s="21">
        <f t="shared" si="6"/>
        <v>156.55947613980246</v>
      </c>
      <c r="E85" s="18">
        <v>163822.21128983851</v>
      </c>
      <c r="F85" s="21">
        <f t="shared" si="7"/>
        <v>148.00664455201374</v>
      </c>
      <c r="G85" s="19">
        <v>152.86111117912796</v>
      </c>
      <c r="H85" s="3"/>
      <c r="I85" s="18">
        <v>131738.856</v>
      </c>
      <c r="J85" s="19">
        <f t="shared" si="8"/>
        <v>76.022641809859181</v>
      </c>
      <c r="K85" s="19">
        <f t="shared" si="9"/>
        <v>80.415747634442681</v>
      </c>
      <c r="L85" s="3"/>
      <c r="M85" s="18">
        <v>111473.372</v>
      </c>
      <c r="N85" s="19">
        <f t="shared" si="10"/>
        <v>84.61692729440432</v>
      </c>
      <c r="O85" s="3"/>
      <c r="P85" s="18">
        <v>111482.272</v>
      </c>
      <c r="Q85" s="19">
        <f t="shared" si="11"/>
        <v>100.00798396948107</v>
      </c>
      <c r="R85" s="3"/>
    </row>
    <row r="86" spans="1:18" ht="15.75" x14ac:dyDescent="0.25">
      <c r="A86" s="9" t="s">
        <v>63</v>
      </c>
      <c r="B86" s="18">
        <v>8960101.6610000003</v>
      </c>
      <c r="C86" s="18">
        <v>7348682.0520000001</v>
      </c>
      <c r="D86" s="21">
        <f t="shared" si="6"/>
        <v>82.015610202126254</v>
      </c>
      <c r="E86" s="18">
        <v>6947224.1426311871</v>
      </c>
      <c r="F86" s="21">
        <f t="shared" si="7"/>
        <v>77.535104014164006</v>
      </c>
      <c r="G86" s="19">
        <v>134.80087046574118</v>
      </c>
      <c r="H86" s="3"/>
      <c r="I86" s="18">
        <v>5349463.6730000004</v>
      </c>
      <c r="J86" s="19">
        <f t="shared" si="8"/>
        <v>72.794871721849802</v>
      </c>
      <c r="K86" s="19">
        <f t="shared" si="9"/>
        <v>77.001455015296912</v>
      </c>
      <c r="L86" s="3"/>
      <c r="M86" s="18">
        <v>3603717.6490000002</v>
      </c>
      <c r="N86" s="19">
        <f t="shared" si="10"/>
        <v>67.365961697970008</v>
      </c>
      <c r="O86" s="3"/>
      <c r="P86" s="18">
        <v>3690325.591</v>
      </c>
      <c r="Q86" s="19">
        <f t="shared" si="11"/>
        <v>102.4032943320083</v>
      </c>
      <c r="R86" s="3"/>
    </row>
    <row r="87" spans="1:18" ht="15.75" x14ac:dyDescent="0.25">
      <c r="A87" s="9" t="s">
        <v>64</v>
      </c>
      <c r="B87" s="18">
        <v>2177201.2799999998</v>
      </c>
      <c r="C87" s="18">
        <v>1746963.233</v>
      </c>
      <c r="D87" s="21">
        <f t="shared" si="6"/>
        <v>80.238940195736063</v>
      </c>
      <c r="E87" s="18">
        <v>1651526.7721078745</v>
      </c>
      <c r="F87" s="21">
        <f t="shared" si="7"/>
        <v>75.85549334730662</v>
      </c>
      <c r="G87" s="19">
        <v>134.06341465481808</v>
      </c>
      <c r="H87" s="3"/>
      <c r="I87" s="18">
        <v>1579831.459</v>
      </c>
      <c r="J87" s="19">
        <f t="shared" si="8"/>
        <v>90.433011362638098</v>
      </c>
      <c r="K87" s="19">
        <f t="shared" si="9"/>
        <v>95.658846449314993</v>
      </c>
      <c r="L87" s="3"/>
      <c r="M87" s="18">
        <v>1074733.209</v>
      </c>
      <c r="N87" s="19">
        <f t="shared" si="10"/>
        <v>68.02834586420272</v>
      </c>
      <c r="O87" s="3"/>
      <c r="P87" s="18">
        <v>1125475.216</v>
      </c>
      <c r="Q87" s="19">
        <f t="shared" si="11"/>
        <v>104.72135843343051</v>
      </c>
      <c r="R87" s="3"/>
    </row>
    <row r="88" spans="1:18" ht="15.75" x14ac:dyDescent="0.25">
      <c r="A88" s="9" t="s">
        <v>65</v>
      </c>
      <c r="B88" s="18">
        <v>1917695.655</v>
      </c>
      <c r="C88" s="18">
        <v>2758980.5690000001</v>
      </c>
      <c r="D88" s="21">
        <f t="shared" si="6"/>
        <v>143.86957397575165</v>
      </c>
      <c r="E88" s="18">
        <v>2608257.6824494153</v>
      </c>
      <c r="F88" s="21">
        <f t="shared" si="7"/>
        <v>136.00999072240248</v>
      </c>
      <c r="G88" s="19">
        <v>158.80759548651199</v>
      </c>
      <c r="H88" s="3"/>
      <c r="I88" s="18">
        <v>1605738.544</v>
      </c>
      <c r="J88" s="19">
        <f t="shared" si="8"/>
        <v>58.200429609477254</v>
      </c>
      <c r="K88" s="19">
        <f t="shared" si="9"/>
        <v>61.563646675126463</v>
      </c>
      <c r="L88" s="3"/>
      <c r="M88" s="18">
        <v>796472.62800000003</v>
      </c>
      <c r="N88" s="19">
        <f t="shared" si="10"/>
        <v>49.601638509338791</v>
      </c>
      <c r="O88" s="3"/>
      <c r="P88" s="18">
        <v>805005.32799999998</v>
      </c>
      <c r="Q88" s="19">
        <f t="shared" si="11"/>
        <v>101.07131114115325</v>
      </c>
      <c r="R88" s="3"/>
    </row>
    <row r="89" spans="1:18" ht="15.75" x14ac:dyDescent="0.25">
      <c r="A89" s="9" t="s">
        <v>66</v>
      </c>
      <c r="B89" s="18">
        <v>26056.672999999999</v>
      </c>
      <c r="C89" s="18">
        <v>28822.22</v>
      </c>
      <c r="D89" s="21">
        <f t="shared" si="6"/>
        <v>110.61358447411918</v>
      </c>
      <c r="E89" s="18">
        <v>27247.664439874923</v>
      </c>
      <c r="F89" s="21">
        <f t="shared" si="7"/>
        <v>104.57077325211444</v>
      </c>
      <c r="G89" s="19">
        <v>98.28227335337354</v>
      </c>
      <c r="H89" s="3"/>
      <c r="I89" s="18">
        <v>28979.697</v>
      </c>
      <c r="J89" s="19">
        <f t="shared" si="8"/>
        <v>100.54637359648216</v>
      </c>
      <c r="K89" s="19">
        <f t="shared" si="9"/>
        <v>106.35662760728357</v>
      </c>
      <c r="L89" s="3"/>
      <c r="M89" s="18">
        <v>18029.232</v>
      </c>
      <c r="N89" s="19">
        <f t="shared" si="10"/>
        <v>62.213321277996805</v>
      </c>
      <c r="O89" s="3"/>
      <c r="P89" s="18">
        <v>18029.232</v>
      </c>
      <c r="Q89" s="19">
        <f t="shared" si="11"/>
        <v>100</v>
      </c>
      <c r="R89" s="3"/>
    </row>
    <row r="90" spans="1:18" ht="15.75" x14ac:dyDescent="0.25">
      <c r="A90" s="9" t="s">
        <v>67</v>
      </c>
      <c r="B90" s="18">
        <v>63543.110999999997</v>
      </c>
      <c r="C90" s="18">
        <v>83346.663</v>
      </c>
      <c r="D90" s="21">
        <f t="shared" si="6"/>
        <v>131.16553736250026</v>
      </c>
      <c r="E90" s="18">
        <v>78793.441504760514</v>
      </c>
      <c r="F90" s="21">
        <f t="shared" si="7"/>
        <v>123.99997460741341</v>
      </c>
      <c r="G90" s="19">
        <v>336.31898833981694</v>
      </c>
      <c r="H90" s="3"/>
      <c r="I90" s="18">
        <v>71573.884999999995</v>
      </c>
      <c r="J90" s="19">
        <f t="shared" si="8"/>
        <v>85.87492579037027</v>
      </c>
      <c r="K90" s="19">
        <f t="shared" si="9"/>
        <v>90.837363660115884</v>
      </c>
      <c r="L90" s="3"/>
      <c r="M90" s="18">
        <v>68839.163</v>
      </c>
      <c r="N90" s="19">
        <f t="shared" si="10"/>
        <v>96.179162274061284</v>
      </c>
      <c r="O90" s="3"/>
      <c r="P90" s="18">
        <v>49115.021999999997</v>
      </c>
      <c r="Q90" s="19">
        <f t="shared" si="11"/>
        <v>71.347500259409017</v>
      </c>
      <c r="R90" s="3"/>
    </row>
    <row r="91" spans="1:18" ht="15.75" x14ac:dyDescent="0.25">
      <c r="A91" s="9" t="s">
        <v>68</v>
      </c>
      <c r="B91" s="18">
        <v>62172.186999999998</v>
      </c>
      <c r="C91" s="18">
        <v>79052.320999999996</v>
      </c>
      <c r="D91" s="21">
        <f t="shared" si="6"/>
        <v>127.15061961709662</v>
      </c>
      <c r="E91" s="18">
        <v>74733.699062781336</v>
      </c>
      <c r="F91" s="21">
        <f t="shared" si="7"/>
        <v>120.20439149547906</v>
      </c>
      <c r="G91" s="19">
        <v>117.56607984350805</v>
      </c>
      <c r="H91" s="3"/>
      <c r="I91" s="18">
        <v>74136.005000000005</v>
      </c>
      <c r="J91" s="19">
        <f t="shared" si="8"/>
        <v>93.780934022164899</v>
      </c>
      <c r="K91" s="19">
        <f t="shared" si="9"/>
        <v>99.200234873588656</v>
      </c>
      <c r="L91" s="3"/>
      <c r="M91" s="18">
        <v>42696.288</v>
      </c>
      <c r="N91" s="19">
        <f t="shared" si="10"/>
        <v>57.591838135869331</v>
      </c>
      <c r="O91" s="3"/>
      <c r="P91" s="18">
        <v>42696.288</v>
      </c>
      <c r="Q91" s="19">
        <f t="shared" si="11"/>
        <v>100</v>
      </c>
      <c r="R91" s="3"/>
    </row>
    <row r="92" spans="1:18" ht="30" x14ac:dyDescent="0.25">
      <c r="A92" s="9" t="s">
        <v>118</v>
      </c>
      <c r="B92" s="18">
        <v>127530.557</v>
      </c>
      <c r="C92" s="18">
        <v>173342.85399999999</v>
      </c>
      <c r="D92" s="21">
        <f t="shared" si="6"/>
        <v>135.92260402344201</v>
      </c>
      <c r="E92" s="18">
        <v>163873.14782977264</v>
      </c>
      <c r="F92" s="21">
        <f t="shared" si="7"/>
        <v>128.49716309932893</v>
      </c>
      <c r="G92" s="19">
        <v>120.85510273656999</v>
      </c>
      <c r="H92" s="3"/>
      <c r="I92" s="18">
        <v>166462.579</v>
      </c>
      <c r="J92" s="19">
        <f t="shared" si="8"/>
        <v>96.03082859129573</v>
      </c>
      <c r="K92" s="19">
        <f t="shared" si="9"/>
        <v>101.58014366875847</v>
      </c>
      <c r="L92" s="3"/>
      <c r="M92" s="18">
        <v>61369.716999999997</v>
      </c>
      <c r="N92" s="19">
        <f t="shared" si="10"/>
        <v>36.866974769146161</v>
      </c>
      <c r="O92" s="3"/>
      <c r="P92" s="18">
        <v>61369.716999999997</v>
      </c>
      <c r="Q92" s="19">
        <f t="shared" si="11"/>
        <v>100</v>
      </c>
      <c r="R92" s="3"/>
    </row>
    <row r="93" spans="1:18" ht="15.75" x14ac:dyDescent="0.25">
      <c r="A93" s="9" t="s">
        <v>69</v>
      </c>
      <c r="B93" s="18">
        <v>0</v>
      </c>
      <c r="C93" s="18">
        <v>0</v>
      </c>
      <c r="D93" s="21" t="str">
        <f t="shared" si="6"/>
        <v/>
      </c>
      <c r="E93" s="18">
        <v>0</v>
      </c>
      <c r="F93" s="21" t="str">
        <f t="shared" si="7"/>
        <v/>
      </c>
      <c r="G93" s="19" t="s">
        <v>132</v>
      </c>
      <c r="H93" s="3"/>
      <c r="I93" s="18">
        <v>0</v>
      </c>
      <c r="J93" s="19" t="str">
        <f t="shared" si="8"/>
        <v/>
      </c>
      <c r="K93" s="19" t="str">
        <f t="shared" si="9"/>
        <v/>
      </c>
      <c r="L93" s="3"/>
      <c r="M93" s="18">
        <v>0</v>
      </c>
      <c r="N93" s="19" t="str">
        <f t="shared" si="10"/>
        <v/>
      </c>
      <c r="O93" s="3"/>
      <c r="P93" s="18">
        <v>0</v>
      </c>
      <c r="Q93" s="19" t="str">
        <f t="shared" si="11"/>
        <v/>
      </c>
      <c r="R93" s="3"/>
    </row>
    <row r="94" spans="1:18" ht="15.75" x14ac:dyDescent="0.25">
      <c r="A94" s="9" t="s">
        <v>70</v>
      </c>
      <c r="B94" s="18">
        <v>0</v>
      </c>
      <c r="C94" s="18">
        <v>0</v>
      </c>
      <c r="D94" s="21" t="str">
        <f t="shared" si="6"/>
        <v/>
      </c>
      <c r="E94" s="18">
        <v>0</v>
      </c>
      <c r="F94" s="21" t="str">
        <f t="shared" si="7"/>
        <v/>
      </c>
      <c r="G94" s="19" t="s">
        <v>132</v>
      </c>
      <c r="H94" s="3"/>
      <c r="I94" s="18">
        <v>0</v>
      </c>
      <c r="J94" s="19" t="str">
        <f t="shared" si="8"/>
        <v/>
      </c>
      <c r="K94" s="19" t="str">
        <f t="shared" si="9"/>
        <v/>
      </c>
      <c r="L94" s="3"/>
      <c r="M94" s="18">
        <v>0</v>
      </c>
      <c r="N94" s="19" t="str">
        <f t="shared" si="10"/>
        <v/>
      </c>
      <c r="O94" s="3"/>
      <c r="P94" s="18">
        <v>0</v>
      </c>
      <c r="Q94" s="19" t="str">
        <f t="shared" si="11"/>
        <v/>
      </c>
      <c r="R94" s="3"/>
    </row>
    <row r="95" spans="1:18" ht="15.75" x14ac:dyDescent="0.25">
      <c r="A95" s="9" t="s">
        <v>71</v>
      </c>
      <c r="B95" s="18">
        <v>4585902.1960000005</v>
      </c>
      <c r="C95" s="18">
        <v>2478174.193</v>
      </c>
      <c r="D95" s="21">
        <f t="shared" si="6"/>
        <v>54.038967406709162</v>
      </c>
      <c r="E95" s="18">
        <v>2342791.7361820783</v>
      </c>
      <c r="F95" s="21">
        <f t="shared" si="7"/>
        <v>51.086822964204316</v>
      </c>
      <c r="G95" s="19">
        <v>115.46085177918958</v>
      </c>
      <c r="H95" s="3"/>
      <c r="I95" s="18">
        <v>1822741.504</v>
      </c>
      <c r="J95" s="19">
        <f t="shared" si="8"/>
        <v>73.55179103828236</v>
      </c>
      <c r="K95" s="19">
        <f t="shared" si="9"/>
        <v>77.802114283125476</v>
      </c>
      <c r="L95" s="3"/>
      <c r="M95" s="18">
        <v>1541577.412</v>
      </c>
      <c r="N95" s="19">
        <f t="shared" si="10"/>
        <v>84.574659029654711</v>
      </c>
      <c r="O95" s="3"/>
      <c r="P95" s="18">
        <v>1588634.7890000001</v>
      </c>
      <c r="Q95" s="19">
        <f t="shared" si="11"/>
        <v>103.05254712696841</v>
      </c>
      <c r="R95" s="3"/>
    </row>
    <row r="96" spans="1:18" ht="15.75" x14ac:dyDescent="0.25">
      <c r="A96" s="9" t="s">
        <v>72</v>
      </c>
      <c r="B96" s="18">
        <v>44938468.620999999</v>
      </c>
      <c r="C96" s="18">
        <v>46730338.583999999</v>
      </c>
      <c r="D96" s="21">
        <f t="shared" si="6"/>
        <v>103.98738545835238</v>
      </c>
      <c r="E96" s="18">
        <v>44177463.946169712</v>
      </c>
      <c r="F96" s="21">
        <f t="shared" si="7"/>
        <v>98.306562955563948</v>
      </c>
      <c r="G96" s="19">
        <v>158.59913487304436</v>
      </c>
      <c r="H96" s="3"/>
      <c r="I96" s="18">
        <v>42716497.059</v>
      </c>
      <c r="J96" s="19">
        <f t="shared" si="8"/>
        <v>91.410630338607689</v>
      </c>
      <c r="K96" s="19">
        <f t="shared" si="9"/>
        <v>96.69295890558611</v>
      </c>
      <c r="L96" s="3"/>
      <c r="M96" s="18">
        <v>42521099.817000002</v>
      </c>
      <c r="N96" s="19">
        <f t="shared" si="10"/>
        <v>99.542571944206671</v>
      </c>
      <c r="O96" s="3"/>
      <c r="P96" s="18">
        <v>44470686.952</v>
      </c>
      <c r="Q96" s="19">
        <f t="shared" si="11"/>
        <v>104.58498755533259</v>
      </c>
      <c r="R96" s="3"/>
    </row>
    <row r="97" spans="1:18" ht="15.75" x14ac:dyDescent="0.25">
      <c r="A97" s="9" t="s">
        <v>113</v>
      </c>
      <c r="B97" s="18">
        <v>708117.52800000005</v>
      </c>
      <c r="C97" s="18">
        <v>790595.27099999995</v>
      </c>
      <c r="D97" s="21">
        <f t="shared" si="6"/>
        <v>111.64746524958211</v>
      </c>
      <c r="E97" s="18">
        <v>747405.11494117987</v>
      </c>
      <c r="F97" s="21">
        <f t="shared" si="7"/>
        <v>105.54817320397976</v>
      </c>
      <c r="G97" s="19">
        <v>129.30547162984357</v>
      </c>
      <c r="H97" s="3"/>
      <c r="I97" s="18">
        <v>806261.91700000002</v>
      </c>
      <c r="J97" s="19">
        <f t="shared" si="8"/>
        <v>101.98162657615998</v>
      </c>
      <c r="K97" s="19">
        <f t="shared" si="9"/>
        <v>107.87481927568186</v>
      </c>
      <c r="L97" s="3"/>
      <c r="M97" s="18">
        <v>806261.91700000002</v>
      </c>
      <c r="N97" s="19">
        <f t="shared" si="10"/>
        <v>100</v>
      </c>
      <c r="O97" s="3"/>
      <c r="P97" s="18">
        <v>806261.91700000002</v>
      </c>
      <c r="Q97" s="19">
        <f t="shared" si="11"/>
        <v>100</v>
      </c>
      <c r="R97" s="3"/>
    </row>
    <row r="98" spans="1:18" ht="15.75" x14ac:dyDescent="0.25">
      <c r="A98" s="9" t="s">
        <v>114</v>
      </c>
      <c r="B98" s="18">
        <v>3049496.68</v>
      </c>
      <c r="C98" s="18">
        <v>3200685.0490000001</v>
      </c>
      <c r="D98" s="21">
        <f t="shared" si="6"/>
        <v>104.9578138579905</v>
      </c>
      <c r="E98" s="18">
        <v>3025831.8822379615</v>
      </c>
      <c r="F98" s="21">
        <f t="shared" si="7"/>
        <v>99.223976929791618</v>
      </c>
      <c r="G98" s="19">
        <v>106.54016147333773</v>
      </c>
      <c r="H98" s="3"/>
      <c r="I98" s="18">
        <v>3310942.8420000002</v>
      </c>
      <c r="J98" s="19">
        <f t="shared" si="8"/>
        <v>103.44481857202565</v>
      </c>
      <c r="K98" s="19">
        <f t="shared" si="9"/>
        <v>109.42256446683896</v>
      </c>
      <c r="L98" s="3"/>
      <c r="M98" s="18">
        <v>2668103.7969999998</v>
      </c>
      <c r="N98" s="19">
        <f t="shared" si="10"/>
        <v>80.584411278701253</v>
      </c>
      <c r="O98" s="3"/>
      <c r="P98" s="18">
        <v>2668103.7969999998</v>
      </c>
      <c r="Q98" s="19">
        <f t="shared" si="11"/>
        <v>100</v>
      </c>
      <c r="R98" s="3"/>
    </row>
    <row r="99" spans="1:18" ht="15.75" x14ac:dyDescent="0.25">
      <c r="A99" s="9" t="s">
        <v>73</v>
      </c>
      <c r="B99" s="18">
        <v>28460123.579999998</v>
      </c>
      <c r="C99" s="18">
        <v>24898844.752</v>
      </c>
      <c r="D99" s="21">
        <f t="shared" si="6"/>
        <v>87.48677665439709</v>
      </c>
      <c r="E99" s="18">
        <v>23538622.866074741</v>
      </c>
      <c r="F99" s="21">
        <f t="shared" si="7"/>
        <v>82.70738108325088</v>
      </c>
      <c r="G99" s="19">
        <v>108.42914273416073</v>
      </c>
      <c r="H99" s="3"/>
      <c r="I99" s="18">
        <v>18546075.962000001</v>
      </c>
      <c r="J99" s="19">
        <f t="shared" si="8"/>
        <v>74.485688580030555</v>
      </c>
      <c r="K99" s="19">
        <f t="shared" si="9"/>
        <v>78.789978783039629</v>
      </c>
      <c r="L99" s="3"/>
      <c r="M99" s="18">
        <v>18602326.300000001</v>
      </c>
      <c r="N99" s="19">
        <f t="shared" si="10"/>
        <v>100.30330048316019</v>
      </c>
      <c r="O99" s="3"/>
      <c r="P99" s="18">
        <v>18998005.749000002</v>
      </c>
      <c r="Q99" s="19">
        <f t="shared" si="11"/>
        <v>102.12704283657254</v>
      </c>
      <c r="R99" s="3"/>
    </row>
    <row r="100" spans="1:18" ht="15.75" x14ac:dyDescent="0.25">
      <c r="A100" s="9" t="s">
        <v>74</v>
      </c>
      <c r="B100" s="18">
        <v>12324384.254000001</v>
      </c>
      <c r="C100" s="18">
        <v>17022494.977000002</v>
      </c>
      <c r="D100" s="21">
        <f t="shared" si="6"/>
        <v>138.12044988353219</v>
      </c>
      <c r="E100" s="18">
        <v>16092557.445705166</v>
      </c>
      <c r="F100" s="21">
        <f t="shared" si="7"/>
        <v>130.57494081687827</v>
      </c>
      <c r="G100" s="19">
        <v>744.2553586590036</v>
      </c>
      <c r="H100" s="3"/>
      <c r="I100" s="18">
        <v>19032569.287999999</v>
      </c>
      <c r="J100" s="19">
        <f t="shared" si="8"/>
        <v>111.80834133724767</v>
      </c>
      <c r="K100" s="19">
        <f t="shared" si="9"/>
        <v>118.26938851835183</v>
      </c>
      <c r="L100" s="3"/>
      <c r="M100" s="18">
        <v>19665593.311000001</v>
      </c>
      <c r="N100" s="19">
        <f t="shared" si="10"/>
        <v>103.32600403771615</v>
      </c>
      <c r="O100" s="3"/>
      <c r="P100" s="18">
        <v>21231276.607000001</v>
      </c>
      <c r="Q100" s="19">
        <f t="shared" si="11"/>
        <v>107.96153602507496</v>
      </c>
      <c r="R100" s="3"/>
    </row>
    <row r="101" spans="1:18" ht="15.75" x14ac:dyDescent="0.25">
      <c r="A101" s="9" t="s">
        <v>75</v>
      </c>
      <c r="B101" s="18">
        <v>396346.58</v>
      </c>
      <c r="C101" s="18">
        <v>817718.53500000003</v>
      </c>
      <c r="D101" s="21">
        <f t="shared" si="6"/>
        <v>206.3140131043896</v>
      </c>
      <c r="E101" s="18">
        <v>773046.63721067004</v>
      </c>
      <c r="F101" s="21">
        <f t="shared" si="7"/>
        <v>195.04309516450729</v>
      </c>
      <c r="G101" s="19">
        <v>136.65364278878832</v>
      </c>
      <c r="H101" s="3"/>
      <c r="I101" s="18">
        <v>1020647.05</v>
      </c>
      <c r="J101" s="19">
        <f t="shared" si="8"/>
        <v>124.81642598452289</v>
      </c>
      <c r="K101" s="19">
        <f t="shared" si="9"/>
        <v>132.02916885878054</v>
      </c>
      <c r="L101" s="3"/>
      <c r="M101" s="18">
        <v>778814.49199999997</v>
      </c>
      <c r="N101" s="19">
        <f t="shared" si="10"/>
        <v>76.305956304875409</v>
      </c>
      <c r="O101" s="3"/>
      <c r="P101" s="18">
        <v>767038.88199999998</v>
      </c>
      <c r="Q101" s="19">
        <f t="shared" si="11"/>
        <v>98.488008361303073</v>
      </c>
      <c r="R101" s="3"/>
    </row>
    <row r="102" spans="1:18" ht="15.75" x14ac:dyDescent="0.25">
      <c r="A102" s="9" t="s">
        <v>76</v>
      </c>
      <c r="B102" s="18">
        <v>3238687.6170000001</v>
      </c>
      <c r="C102" s="18">
        <v>3572979.8629999999</v>
      </c>
      <c r="D102" s="21">
        <f t="shared" si="6"/>
        <v>110.32184284292461</v>
      </c>
      <c r="E102" s="18">
        <v>3377788.2604967365</v>
      </c>
      <c r="F102" s="21">
        <f t="shared" si="7"/>
        <v>104.29496944276416</v>
      </c>
      <c r="G102" s="19">
        <v>111.78569862264256</v>
      </c>
      <c r="H102" s="3"/>
      <c r="I102" s="18">
        <v>4078204.0869999998</v>
      </c>
      <c r="J102" s="19">
        <f t="shared" si="8"/>
        <v>114.14013633918989</v>
      </c>
      <c r="K102" s="19">
        <f t="shared" si="9"/>
        <v>120.73593051093914</v>
      </c>
      <c r="L102" s="3"/>
      <c r="M102" s="18">
        <v>2573909.6269999999</v>
      </c>
      <c r="N102" s="19">
        <f t="shared" si="10"/>
        <v>63.113801371657544</v>
      </c>
      <c r="O102" s="3"/>
      <c r="P102" s="18">
        <v>2717396.22</v>
      </c>
      <c r="Q102" s="19">
        <f t="shared" si="11"/>
        <v>105.57465543835896</v>
      </c>
      <c r="R102" s="3"/>
    </row>
    <row r="103" spans="1:18" ht="15.75" x14ac:dyDescent="0.25">
      <c r="A103" s="9" t="s">
        <v>77</v>
      </c>
      <c r="B103" s="18">
        <v>421137.33500000002</v>
      </c>
      <c r="C103" s="18">
        <v>536326.19900000002</v>
      </c>
      <c r="D103" s="21">
        <f t="shared" si="6"/>
        <v>127.35185281067515</v>
      </c>
      <c r="E103" s="18">
        <v>507026.74189099867</v>
      </c>
      <c r="F103" s="21">
        <f t="shared" si="7"/>
        <v>120.39463133587969</v>
      </c>
      <c r="G103" s="19">
        <v>118.77044578758608</v>
      </c>
      <c r="H103" s="3"/>
      <c r="I103" s="18">
        <v>536404.38</v>
      </c>
      <c r="J103" s="19">
        <f t="shared" si="8"/>
        <v>100.01457713610593</v>
      </c>
      <c r="K103" s="19">
        <f t="shared" si="9"/>
        <v>105.79410032682594</v>
      </c>
      <c r="L103" s="3"/>
      <c r="M103" s="18">
        <v>251363.136</v>
      </c>
      <c r="N103" s="19">
        <f t="shared" si="10"/>
        <v>46.860753821585128</v>
      </c>
      <c r="O103" s="3"/>
      <c r="P103" s="18">
        <v>251363.136</v>
      </c>
      <c r="Q103" s="19">
        <f t="shared" si="11"/>
        <v>100</v>
      </c>
      <c r="R103" s="3"/>
    </row>
    <row r="104" spans="1:18" ht="15.75" x14ac:dyDescent="0.25">
      <c r="A104" s="9" t="s">
        <v>78</v>
      </c>
      <c r="B104" s="18">
        <v>466149.33100000001</v>
      </c>
      <c r="C104" s="18">
        <v>558449.54599999997</v>
      </c>
      <c r="D104" s="21">
        <f t="shared" si="6"/>
        <v>119.80056794289382</v>
      </c>
      <c r="E104" s="18">
        <v>527941.49222400261</v>
      </c>
      <c r="F104" s="21">
        <f t="shared" si="7"/>
        <v>113.25587255299581</v>
      </c>
      <c r="G104" s="19">
        <v>184.55240996035099</v>
      </c>
      <c r="H104" s="3"/>
      <c r="I104" s="18">
        <v>340471.59700000001</v>
      </c>
      <c r="J104" s="19">
        <f t="shared" si="8"/>
        <v>60.967297661658414</v>
      </c>
      <c r="K104" s="19">
        <f t="shared" si="9"/>
        <v>64.490403200879655</v>
      </c>
      <c r="L104" s="3"/>
      <c r="M104" s="18">
        <v>5804.2420000000002</v>
      </c>
      <c r="N104" s="19">
        <f t="shared" si="10"/>
        <v>1.7047654051447938</v>
      </c>
      <c r="O104" s="3"/>
      <c r="P104" s="18">
        <v>144953.43400000001</v>
      </c>
      <c r="Q104" s="19">
        <f t="shared" si="11"/>
        <v>2497.3706127346172</v>
      </c>
      <c r="R104" s="3"/>
    </row>
    <row r="105" spans="1:18" ht="15.75" x14ac:dyDescent="0.25">
      <c r="A105" s="9" t="s">
        <v>79</v>
      </c>
      <c r="B105" s="18">
        <v>2292446.1090000002</v>
      </c>
      <c r="C105" s="18">
        <v>2351815.46</v>
      </c>
      <c r="D105" s="21">
        <f t="shared" si="6"/>
        <v>102.5897817517681</v>
      </c>
      <c r="E105" s="18">
        <v>2223335.9706015037</v>
      </c>
      <c r="F105" s="21">
        <f t="shared" si="7"/>
        <v>96.985310227046369</v>
      </c>
      <c r="G105" s="19">
        <v>98.169373498917082</v>
      </c>
      <c r="H105" s="3"/>
      <c r="I105" s="18">
        <v>3147528.591</v>
      </c>
      <c r="J105" s="19">
        <f t="shared" si="8"/>
        <v>133.83399524892997</v>
      </c>
      <c r="K105" s="19">
        <f t="shared" si="9"/>
        <v>141.56783466911048</v>
      </c>
      <c r="L105" s="3"/>
      <c r="M105" s="18">
        <v>2274698.1949999998</v>
      </c>
      <c r="N105" s="19">
        <f t="shared" si="10"/>
        <v>72.269341778315862</v>
      </c>
      <c r="O105" s="3"/>
      <c r="P105" s="18">
        <v>2279035.5959999999</v>
      </c>
      <c r="Q105" s="19">
        <f t="shared" si="11"/>
        <v>100.19068028495096</v>
      </c>
      <c r="R105" s="3"/>
    </row>
    <row r="106" spans="1:18" ht="15.75" x14ac:dyDescent="0.25">
      <c r="A106" s="9" t="s">
        <v>80</v>
      </c>
      <c r="B106" s="18">
        <v>58954.841999999997</v>
      </c>
      <c r="C106" s="18">
        <v>126388.658</v>
      </c>
      <c r="D106" s="21">
        <f t="shared" si="6"/>
        <v>214.38215032448059</v>
      </c>
      <c r="E106" s="18">
        <v>119484.05578023182</v>
      </c>
      <c r="F106" s="21">
        <f t="shared" si="7"/>
        <v>202.67047069726999</v>
      </c>
      <c r="G106" s="19">
        <v>272.13703310878731</v>
      </c>
      <c r="H106" s="3"/>
      <c r="I106" s="18">
        <v>53799.519</v>
      </c>
      <c r="J106" s="19">
        <f t="shared" si="8"/>
        <v>42.566730157068363</v>
      </c>
      <c r="K106" s="19">
        <f t="shared" si="9"/>
        <v>45.026525630293278</v>
      </c>
      <c r="L106" s="3"/>
      <c r="M106" s="18">
        <v>42044.053</v>
      </c>
      <c r="N106" s="19">
        <f t="shared" si="10"/>
        <v>78.149496094937206</v>
      </c>
      <c r="O106" s="3"/>
      <c r="P106" s="18">
        <v>42044.053</v>
      </c>
      <c r="Q106" s="19">
        <f t="shared" si="11"/>
        <v>100</v>
      </c>
      <c r="R106" s="3"/>
    </row>
    <row r="107" spans="1:18" ht="15.75" x14ac:dyDescent="0.25">
      <c r="A107" s="9" t="s">
        <v>81</v>
      </c>
      <c r="B107" s="18">
        <v>594884.87800000003</v>
      </c>
      <c r="C107" s="18">
        <v>603216.79099999997</v>
      </c>
      <c r="D107" s="21">
        <f t="shared" si="6"/>
        <v>101.40059250253795</v>
      </c>
      <c r="E107" s="18">
        <v>570263.10623075394</v>
      </c>
      <c r="F107" s="21">
        <f t="shared" si="7"/>
        <v>95.861086290842636</v>
      </c>
      <c r="G107" s="19">
        <v>97.252510831281029</v>
      </c>
      <c r="H107" s="3"/>
      <c r="I107" s="18">
        <v>574987.11100000003</v>
      </c>
      <c r="J107" s="19">
        <f t="shared" si="8"/>
        <v>95.320143533603996</v>
      </c>
      <c r="K107" s="19">
        <f t="shared" si="9"/>
        <v>100.82839038991496</v>
      </c>
      <c r="L107" s="3"/>
      <c r="M107" s="18">
        <v>404737.34100000001</v>
      </c>
      <c r="N107" s="19">
        <f t="shared" si="10"/>
        <v>70.390680635622104</v>
      </c>
      <c r="O107" s="3"/>
      <c r="P107" s="18">
        <v>404737.34100000001</v>
      </c>
      <c r="Q107" s="19">
        <f t="shared" si="11"/>
        <v>100</v>
      </c>
      <c r="R107" s="3"/>
    </row>
    <row r="108" spans="1:18" ht="15.75" x14ac:dyDescent="0.25">
      <c r="A108" s="9" t="s">
        <v>82</v>
      </c>
      <c r="B108" s="18">
        <v>275020.19199999998</v>
      </c>
      <c r="C108" s="18">
        <v>286585.74900000001</v>
      </c>
      <c r="D108" s="21">
        <f t="shared" si="6"/>
        <v>104.20534831129783</v>
      </c>
      <c r="E108" s="18">
        <v>270929.59258524218</v>
      </c>
      <c r="F108" s="21">
        <f t="shared" si="7"/>
        <v>98.512618515386023</v>
      </c>
      <c r="G108" s="19">
        <v>101.49831244621778</v>
      </c>
      <c r="H108" s="3"/>
      <c r="I108" s="18">
        <v>275194.17800000001</v>
      </c>
      <c r="J108" s="19">
        <f t="shared" si="8"/>
        <v>96.025074156775332</v>
      </c>
      <c r="K108" s="19">
        <f t="shared" si="9"/>
        <v>101.57405670383388</v>
      </c>
      <c r="L108" s="3"/>
      <c r="M108" s="18">
        <v>240999.28400000001</v>
      </c>
      <c r="N108" s="19">
        <f t="shared" si="10"/>
        <v>87.574266923626567</v>
      </c>
      <c r="O108" s="3"/>
      <c r="P108" s="18">
        <v>240999.28400000001</v>
      </c>
      <c r="Q108" s="19">
        <f t="shared" si="11"/>
        <v>100</v>
      </c>
      <c r="R108" s="3"/>
    </row>
    <row r="109" spans="1:18" ht="15.75" x14ac:dyDescent="0.25">
      <c r="A109" s="9" t="s">
        <v>83</v>
      </c>
      <c r="B109" s="18">
        <v>51786.584000000003</v>
      </c>
      <c r="C109" s="18">
        <v>57418.067000000003</v>
      </c>
      <c r="D109" s="21">
        <f t="shared" si="6"/>
        <v>110.87440523205778</v>
      </c>
      <c r="E109" s="18">
        <v>54281.322618530277</v>
      </c>
      <c r="F109" s="21">
        <f t="shared" si="7"/>
        <v>104.81734539302742</v>
      </c>
      <c r="G109" s="19">
        <v>76.088012255044276</v>
      </c>
      <c r="H109" s="3"/>
      <c r="I109" s="18">
        <v>54878.294999999998</v>
      </c>
      <c r="J109" s="19">
        <f t="shared" si="8"/>
        <v>95.576702364431725</v>
      </c>
      <c r="K109" s="19">
        <f t="shared" si="9"/>
        <v>101.09977493670341</v>
      </c>
      <c r="L109" s="3"/>
      <c r="M109" s="18">
        <v>39136.324999999997</v>
      </c>
      <c r="N109" s="19">
        <f t="shared" si="10"/>
        <v>71.314761145549426</v>
      </c>
      <c r="O109" s="3"/>
      <c r="P109" s="18">
        <v>39136.324999999997</v>
      </c>
      <c r="Q109" s="19">
        <f t="shared" si="11"/>
        <v>100</v>
      </c>
      <c r="R109" s="3"/>
    </row>
    <row r="110" spans="1:18" ht="15.75" x14ac:dyDescent="0.25">
      <c r="A110" s="9" t="s">
        <v>84</v>
      </c>
      <c r="B110" s="18">
        <v>268078.10200000001</v>
      </c>
      <c r="C110" s="18">
        <v>259212.97399999999</v>
      </c>
      <c r="D110" s="21">
        <f t="shared" si="6"/>
        <v>96.693080138265074</v>
      </c>
      <c r="E110" s="18">
        <v>245052.19008161139</v>
      </c>
      <c r="F110" s="21">
        <f t="shared" si="7"/>
        <v>91.410744948355159</v>
      </c>
      <c r="G110" s="19">
        <v>98.770211253390514</v>
      </c>
      <c r="H110" s="3"/>
      <c r="I110" s="18">
        <v>244914.63800000001</v>
      </c>
      <c r="J110" s="19">
        <f t="shared" si="8"/>
        <v>94.483942767463489</v>
      </c>
      <c r="K110" s="19">
        <f t="shared" si="9"/>
        <v>99.943868250446741</v>
      </c>
      <c r="L110" s="3"/>
      <c r="M110" s="18">
        <v>124601.732</v>
      </c>
      <c r="N110" s="19">
        <f t="shared" si="10"/>
        <v>50.875575677105914</v>
      </c>
      <c r="O110" s="3"/>
      <c r="P110" s="18">
        <v>124601.732</v>
      </c>
      <c r="Q110" s="19">
        <f t="shared" si="11"/>
        <v>100</v>
      </c>
      <c r="R110" s="3"/>
    </row>
    <row r="111" spans="1:18" ht="30" x14ac:dyDescent="0.25">
      <c r="A111" s="9" t="s">
        <v>85</v>
      </c>
      <c r="B111" s="18">
        <v>3787.0059999999999</v>
      </c>
      <c r="C111" s="18">
        <v>3770.6950000000002</v>
      </c>
      <c r="D111" s="21">
        <f t="shared" si="6"/>
        <v>99.569290357607045</v>
      </c>
      <c r="E111" s="18">
        <v>3564.7022354667392</v>
      </c>
      <c r="F111" s="21">
        <f t="shared" si="7"/>
        <v>94.129828034778384</v>
      </c>
      <c r="G111" s="19">
        <v>89.967274300619266</v>
      </c>
      <c r="H111" s="3"/>
      <c r="I111" s="18">
        <v>26473.892</v>
      </c>
      <c r="J111" s="19">
        <f t="shared" si="8"/>
        <v>702.0958205317587</v>
      </c>
      <c r="K111" s="19">
        <f t="shared" si="9"/>
        <v>742.66769708280208</v>
      </c>
      <c r="L111" s="3"/>
      <c r="M111" s="18">
        <v>160136.23000000001</v>
      </c>
      <c r="N111" s="19">
        <f t="shared" si="10"/>
        <v>604.88359626155466</v>
      </c>
      <c r="O111" s="3"/>
      <c r="P111" s="18">
        <v>159943.69699999999</v>
      </c>
      <c r="Q111" s="19">
        <f t="shared" si="11"/>
        <v>99.879769243974309</v>
      </c>
      <c r="R111" s="3"/>
    </row>
    <row r="112" spans="1:18" ht="15.75" x14ac:dyDescent="0.25">
      <c r="A112" s="9" t="s">
        <v>108</v>
      </c>
      <c r="B112" s="18">
        <v>3787.0059999999999</v>
      </c>
      <c r="C112" s="18">
        <v>3770.6950000000002</v>
      </c>
      <c r="D112" s="21">
        <f t="shared" si="6"/>
        <v>99.569290357607045</v>
      </c>
      <c r="E112" s="18">
        <v>3564.7022354667392</v>
      </c>
      <c r="F112" s="21">
        <f t="shared" si="7"/>
        <v>94.129828034778384</v>
      </c>
      <c r="G112" s="19">
        <v>89.967274300619266</v>
      </c>
      <c r="H112" s="3"/>
      <c r="I112" s="18">
        <v>26473.892</v>
      </c>
      <c r="J112" s="19">
        <f t="shared" si="8"/>
        <v>702.0958205317587</v>
      </c>
      <c r="K112" s="19">
        <f t="shared" si="9"/>
        <v>742.66769708280208</v>
      </c>
      <c r="L112" s="3"/>
      <c r="M112" s="18">
        <v>160136.23000000001</v>
      </c>
      <c r="N112" s="19">
        <f t="shared" si="10"/>
        <v>604.88359626155466</v>
      </c>
      <c r="O112" s="3"/>
      <c r="P112" s="18">
        <v>159943.69699999999</v>
      </c>
      <c r="Q112" s="19">
        <f t="shared" si="11"/>
        <v>99.879769243974309</v>
      </c>
      <c r="R112" s="3"/>
    </row>
    <row r="113" spans="1:18" ht="15.75" x14ac:dyDescent="0.25">
      <c r="A113" s="9" t="s">
        <v>86</v>
      </c>
      <c r="B113" s="18">
        <v>0</v>
      </c>
      <c r="C113" s="18">
        <v>0</v>
      </c>
      <c r="D113" s="21" t="str">
        <f t="shared" si="6"/>
        <v/>
      </c>
      <c r="E113" s="18">
        <v>0</v>
      </c>
      <c r="F113" s="21" t="str">
        <f t="shared" si="7"/>
        <v/>
      </c>
      <c r="G113" s="19" t="s">
        <v>132</v>
      </c>
      <c r="H113" s="3"/>
      <c r="I113" s="18">
        <v>0</v>
      </c>
      <c r="J113" s="19" t="str">
        <f t="shared" si="8"/>
        <v/>
      </c>
      <c r="K113" s="19" t="str">
        <f t="shared" si="9"/>
        <v/>
      </c>
      <c r="L113" s="3"/>
      <c r="M113" s="18">
        <v>0</v>
      </c>
      <c r="N113" s="19" t="str">
        <f t="shared" si="10"/>
        <v/>
      </c>
      <c r="O113" s="3"/>
      <c r="P113" s="18">
        <v>0</v>
      </c>
      <c r="Q113" s="19" t="str">
        <f t="shared" si="11"/>
        <v/>
      </c>
      <c r="R113" s="3"/>
    </row>
    <row r="114" spans="1:18" ht="30.75" customHeight="1" x14ac:dyDescent="0.25">
      <c r="A114" s="9" t="s">
        <v>87</v>
      </c>
      <c r="B114" s="18">
        <v>3651146.6949999998</v>
      </c>
      <c r="C114" s="18">
        <v>4079287.1869999999</v>
      </c>
      <c r="D114" s="21">
        <f t="shared" si="6"/>
        <v>111.72619255715772</v>
      </c>
      <c r="E114" s="18">
        <v>3856436.0561142513</v>
      </c>
      <c r="F114" s="21">
        <f t="shared" si="7"/>
        <v>105.62259964507538</v>
      </c>
      <c r="G114" s="19">
        <v>108.80502728883799</v>
      </c>
      <c r="H114" s="3"/>
      <c r="I114" s="18">
        <v>4037448.2250000001</v>
      </c>
      <c r="J114" s="19">
        <f t="shared" si="8"/>
        <v>98.974356055799802</v>
      </c>
      <c r="K114" s="19">
        <f t="shared" si="9"/>
        <v>104.69376819041925</v>
      </c>
      <c r="L114" s="3"/>
      <c r="M114" s="18">
        <v>3804699.892</v>
      </c>
      <c r="N114" s="19">
        <f t="shared" si="10"/>
        <v>94.235261481278812</v>
      </c>
      <c r="O114" s="3"/>
      <c r="P114" s="18">
        <v>3804699.892</v>
      </c>
      <c r="Q114" s="19">
        <f t="shared" si="11"/>
        <v>100</v>
      </c>
      <c r="R114" s="3"/>
    </row>
    <row r="115" spans="1:18" ht="30" x14ac:dyDescent="0.25">
      <c r="A115" s="9" t="s">
        <v>88</v>
      </c>
      <c r="B115" s="18">
        <v>2698109.912</v>
      </c>
      <c r="C115" s="18">
        <v>3048432.9890000001</v>
      </c>
      <c r="D115" s="21">
        <f t="shared" si="6"/>
        <v>112.98401801357009</v>
      </c>
      <c r="E115" s="18">
        <v>2881897.3400285235</v>
      </c>
      <c r="F115" s="21">
        <f t="shared" si="7"/>
        <v>106.81171019798408</v>
      </c>
      <c r="G115" s="19">
        <v>118.09735074715053</v>
      </c>
      <c r="H115" s="3"/>
      <c r="I115" s="18">
        <v>3347122.1310000001</v>
      </c>
      <c r="J115" s="19">
        <f t="shared" si="8"/>
        <v>109.79812064355008</v>
      </c>
      <c r="K115" s="19">
        <f t="shared" si="9"/>
        <v>116.1430035868964</v>
      </c>
      <c r="L115" s="3"/>
      <c r="M115" s="18">
        <v>3347122.1310000001</v>
      </c>
      <c r="N115" s="19">
        <f t="shared" si="10"/>
        <v>100</v>
      </c>
      <c r="O115" s="3"/>
      <c r="P115" s="18">
        <v>3347122.1310000001</v>
      </c>
      <c r="Q115" s="19">
        <f t="shared" si="11"/>
        <v>100</v>
      </c>
      <c r="R115" s="3"/>
    </row>
    <row r="116" spans="1:18" ht="15.75" x14ac:dyDescent="0.25">
      <c r="A116" s="9" t="s">
        <v>89</v>
      </c>
      <c r="B116" s="18">
        <v>590311.43799999997</v>
      </c>
      <c r="C116" s="18">
        <v>647007.11600000004</v>
      </c>
      <c r="D116" s="21">
        <f t="shared" si="6"/>
        <v>109.60436717812676</v>
      </c>
      <c r="E116" s="18">
        <v>611661.16929852136</v>
      </c>
      <c r="F116" s="21">
        <f t="shared" si="7"/>
        <v>103.61668941582009</v>
      </c>
      <c r="G116" s="19">
        <v>72.160941769784898</v>
      </c>
      <c r="H116" s="3"/>
      <c r="I116" s="18">
        <v>335748.33299999998</v>
      </c>
      <c r="J116" s="19">
        <f t="shared" si="8"/>
        <v>51.892525552995615</v>
      </c>
      <c r="K116" s="19">
        <f t="shared" si="9"/>
        <v>54.89122897650185</v>
      </c>
      <c r="L116" s="3"/>
      <c r="M116" s="18">
        <v>103000</v>
      </c>
      <c r="N116" s="19">
        <f t="shared" si="10"/>
        <v>30.677739805784832</v>
      </c>
      <c r="O116" s="3"/>
      <c r="P116" s="18">
        <v>103000</v>
      </c>
      <c r="Q116" s="19">
        <f t="shared" si="11"/>
        <v>100</v>
      </c>
      <c r="R116" s="3"/>
    </row>
    <row r="117" spans="1:18" ht="15.75" x14ac:dyDescent="0.25">
      <c r="A117" s="9" t="s">
        <v>109</v>
      </c>
      <c r="B117" s="18">
        <v>362725.34399999998</v>
      </c>
      <c r="C117" s="18">
        <v>383847.08199999999</v>
      </c>
      <c r="D117" s="21">
        <f t="shared" si="6"/>
        <v>105.82306650179922</v>
      </c>
      <c r="E117" s="18">
        <v>362877.54678720632</v>
      </c>
      <c r="F117" s="21">
        <f t="shared" si="7"/>
        <v>100.04196089127049</v>
      </c>
      <c r="G117" s="19">
        <v>141.50177951436032</v>
      </c>
      <c r="H117" s="3"/>
      <c r="I117" s="18">
        <v>354577.761</v>
      </c>
      <c r="J117" s="19">
        <f t="shared" si="8"/>
        <v>92.374744430126995</v>
      </c>
      <c r="K117" s="19">
        <f t="shared" si="9"/>
        <v>97.712786073238817</v>
      </c>
      <c r="L117" s="3"/>
      <c r="M117" s="18">
        <v>354577.761</v>
      </c>
      <c r="N117" s="19">
        <f t="shared" si="10"/>
        <v>100</v>
      </c>
      <c r="O117" s="3"/>
      <c r="P117" s="18">
        <v>354577.761</v>
      </c>
      <c r="Q117" s="19">
        <f t="shared" si="11"/>
        <v>100</v>
      </c>
      <c r="R117" s="3"/>
    </row>
  </sheetData>
  <mergeCells count="2">
    <mergeCell ref="C2:D2"/>
    <mergeCell ref="A1:Q1"/>
  </mergeCells>
  <pageMargins left="0.23622047244094491" right="0.23622047244094491" top="0.35433070866141736" bottom="0.15748031496062992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2 Расходы</vt:lpstr>
      <vt:lpstr>'Форма № 2 Расходы'!Заголовки_для_печати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Гайрбеков Апти Султанович</cp:lastModifiedBy>
  <cp:lastPrinted>2021-09-15T10:01:01Z</cp:lastPrinted>
  <dcterms:created xsi:type="dcterms:W3CDTF">2017-08-31T14:26:51Z</dcterms:created>
  <dcterms:modified xsi:type="dcterms:W3CDTF">2021-10-31T10:48:46Z</dcterms:modified>
</cp:coreProperties>
</file>