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A4016EC-522B-479A-8F39-7EC5C14CE85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Госдолг с учетом ИБК и СК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6" i="3"/>
  <c r="P7" i="3" l="1"/>
  <c r="P8" i="3"/>
  <c r="P9" i="3"/>
  <c r="M13" i="3" l="1"/>
  <c r="Q13" i="3" l="1"/>
  <c r="O24" i="3"/>
  <c r="M7" i="3"/>
  <c r="Q7" i="3" s="1"/>
  <c r="R7" i="3" s="1"/>
  <c r="M8" i="3"/>
  <c r="Q8" i="3" s="1"/>
  <c r="M9" i="3"/>
  <c r="Q9" i="3" s="1"/>
  <c r="R9" i="3" s="1"/>
  <c r="M10" i="3"/>
  <c r="Q10" i="3" s="1"/>
  <c r="M11" i="3"/>
  <c r="Q11" i="3" s="1"/>
  <c r="M12" i="3"/>
  <c r="Q12" i="3" s="1"/>
  <c r="M14" i="3"/>
  <c r="Q14" i="3" s="1"/>
  <c r="M15" i="3"/>
  <c r="Q15" i="3" s="1"/>
  <c r="M16" i="3"/>
  <c r="Q16" i="3" s="1"/>
  <c r="M17" i="3"/>
  <c r="Q17" i="3" s="1"/>
  <c r="M18" i="3"/>
  <c r="Q18" i="3" s="1"/>
  <c r="M19" i="3"/>
  <c r="Q19" i="3" s="1"/>
  <c r="M20" i="3"/>
  <c r="Q20" i="3" s="1"/>
  <c r="M21" i="3"/>
  <c r="Q21" i="3" s="1"/>
  <c r="M22" i="3"/>
  <c r="Q22" i="3" s="1"/>
  <c r="M23" i="3"/>
  <c r="Q23" i="3" s="1"/>
  <c r="M6" i="3"/>
  <c r="Q6" i="3" s="1"/>
  <c r="J24" i="3"/>
  <c r="L24" i="3"/>
  <c r="K24" i="3"/>
  <c r="I24" i="3"/>
  <c r="E24" i="3"/>
  <c r="D24" i="3"/>
  <c r="P6" i="3"/>
  <c r="S6" i="3" s="1"/>
  <c r="R6" i="3" l="1"/>
  <c r="R8" i="3"/>
  <c r="Q24" i="3"/>
  <c r="M24" i="3"/>
  <c r="G24" i="3"/>
  <c r="P23" i="3"/>
  <c r="R23" i="3" s="1"/>
  <c r="P14" i="3"/>
  <c r="R14" i="3" s="1"/>
  <c r="P15" i="3"/>
  <c r="R15" i="3" s="1"/>
  <c r="P16" i="3"/>
  <c r="R16" i="3" s="1"/>
  <c r="P17" i="3"/>
  <c r="R17" i="3" s="1"/>
  <c r="P18" i="3"/>
  <c r="R18" i="3" s="1"/>
  <c r="P19" i="3"/>
  <c r="R19" i="3" s="1"/>
  <c r="N24" i="3"/>
  <c r="P10" i="3"/>
  <c r="R10" i="3" s="1"/>
  <c r="P20" i="3"/>
  <c r="R20" i="3" s="1"/>
  <c r="P11" i="3"/>
  <c r="R11" i="3" s="1"/>
  <c r="P12" i="3"/>
  <c r="R12" i="3" s="1"/>
  <c r="P13" i="3"/>
  <c r="R13" i="3" s="1"/>
  <c r="B7" i="3"/>
  <c r="S7" i="3" s="1"/>
  <c r="P22" i="3"/>
  <c r="R22" i="3" s="1"/>
  <c r="F24" i="3"/>
  <c r="P21" i="3"/>
  <c r="R21" i="3" s="1"/>
  <c r="R24" i="3" l="1"/>
  <c r="H24" i="3"/>
  <c r="P24" i="3"/>
  <c r="B8" i="3" l="1"/>
  <c r="S8" i="3" s="1"/>
  <c r="B9" i="3" l="1"/>
  <c r="S9" i="3" s="1"/>
  <c r="B10" i="3" l="1"/>
  <c r="S10" i="3" s="1"/>
  <c r="B11" i="3" l="1"/>
  <c r="S11" i="3" s="1"/>
  <c r="B12" i="3" l="1"/>
  <c r="S12" i="3" s="1"/>
  <c r="B13" i="3" l="1"/>
  <c r="S13" i="3" s="1"/>
  <c r="B14" i="3" l="1"/>
  <c r="S14" i="3" s="1"/>
  <c r="B15" i="3" l="1"/>
  <c r="S15" i="3" s="1"/>
  <c r="B16" i="3" l="1"/>
  <c r="S16" i="3" s="1"/>
  <c r="B17" i="3" l="1"/>
  <c r="S17" i="3" s="1"/>
  <c r="B18" i="3" l="1"/>
  <c r="S18" i="3" s="1"/>
  <c r="B19" i="3" l="1"/>
  <c r="S19" i="3" s="1"/>
  <c r="B20" i="3" l="1"/>
  <c r="S20" i="3" s="1"/>
  <c r="B21" i="3" l="1"/>
  <c r="S21" i="3" s="1"/>
  <c r="B22" i="3" l="1"/>
  <c r="S22" i="3" s="1"/>
  <c r="B23" i="3" l="1"/>
  <c r="S23" i="3" s="1"/>
</calcChain>
</file>

<file path=xl/sharedStrings.xml><?xml version="1.0" encoding="utf-8"?>
<sst xmlns="http://schemas.openxmlformats.org/spreadsheetml/2006/main" count="43" uniqueCount="42">
  <si>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</si>
  <si>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</si>
  <si>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</si>
  <si>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</si>
  <si>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</si>
  <si>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</si>
  <si>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</si>
  <si>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</si>
  <si>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(в рублях)</t>
  </si>
  <si>
    <t>Погашение основного долга по ИБК</t>
  </si>
  <si>
    <t>2030 год</t>
  </si>
  <si>
    <t>2031 год</t>
  </si>
  <si>
    <t>2032 год</t>
  </si>
  <si>
    <t>2033 год</t>
  </si>
  <si>
    <t>2034 год</t>
  </si>
  <si>
    <t>2035 год</t>
  </si>
  <si>
    <t>2036 год</t>
  </si>
  <si>
    <t>2037 год</t>
  </si>
  <si>
    <t>Х</t>
  </si>
  <si>
    <t>2038 год</t>
  </si>
  <si>
    <t>2039 год</t>
  </si>
  <si>
    <t>Погашение основного долга по СКК</t>
  </si>
  <si>
    <t xml:space="preserve">Погашение реструктурированной задолжености по бюджетным кредитам </t>
  </si>
  <si>
    <t xml:space="preserve"> Проценты за пользование реструктурированными бюджетными кредитами</t>
  </si>
  <si>
    <t xml:space="preserve"> Проценты за пользование ИБК   (Соглашение 
от 25 января 2022 г. 
№ 01-01-06/06-36, дополнительное  соглашение от 
26 июля 2022 г. № 1 )</t>
  </si>
  <si>
    <t>Проценты за пользование ИБК (Соглашение
от 28 марта 2023 г. 
№ 2023-00058)</t>
  </si>
  <si>
    <t>Проценты за пользование ИБК  (Соглашение 
от 12 сентября 2023 г. 
№ 2023-00169)</t>
  </si>
  <si>
    <t xml:space="preserve">Проценты за пользование ИБК (Соглашение 
от 3 июня 2024 г. 
№ 2024-00154, дополнительное соглашение 
от 22 ноября 2024 г. 
№ 2024-00154/1) 
</t>
  </si>
  <si>
    <t>Итого проценты за пользование ИБК</t>
  </si>
  <si>
    <t>Проценты за пользование СКК</t>
  </si>
  <si>
    <t>Проценты за пользование бюджетными кредитами, всего</t>
  </si>
  <si>
    <t>Привлечение СКК**</t>
  </si>
  <si>
    <t>Привлечение ИБК*</t>
  </si>
  <si>
    <t>*ИБК - бюджетный кредит для финансового обеспечения инфраструктурных проектов</t>
  </si>
  <si>
    <t>**СКК - специальный казначейский кредит</t>
  </si>
  <si>
    <t>Сведения о государственном долге Чеченской Республики, объемах расходов на обслуживание государственного долга Чеченской Республики и объемах погашения задолженности Чеченской Республики перед Российской Федерацией  по бюджетным кредитам 
в 2022-2039 гг.</t>
  </si>
  <si>
    <t>Объем государственного долга на начало года</t>
  </si>
  <si>
    <t>Объем погашения задолженности по бюджетным кредитам, всего</t>
  </si>
  <si>
    <t xml:space="preserve">Общий объем выплат 
 на погашение задолженности по бюджетным кредитам и обслуживание государственного долга  </t>
  </si>
  <si>
    <t>Объем государственного долга на конец года</t>
  </si>
  <si>
    <t>Привлечение бюджетных кредитов, всего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</si>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</sst>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1" xfId="0" applyFont="1" applyBorder="1"/>
    <xf numFmtId="165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" xfId="1" applyFont="1" applyFill="1" applyBorder="1"/>
    <xf numFmtId="164" fontId="3" fillId="3" borderId="1" xfId="1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/>
    <xf numFmtId="164" fontId="3" fillId="4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164" fontId="3" fillId="5" borderId="1" xfId="1" applyNumberFormat="1" applyFont="1" applyFill="1" applyBorder="1"/>
    <xf numFmtId="164" fontId="3" fillId="5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1" applyFont="1" applyFill="1" applyBorder="1"/>
    <xf numFmtId="164" fontId="3" fillId="0" borderId="1" xfId="0" applyNumberFormat="1" applyFont="1" applyFill="1" applyBorder="1"/>
    <xf numFmtId="164" fontId="3" fillId="0" borderId="1" xfId="1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zoomScaleNormal="100" workbookViewId="0">
      <selection activeCell="C4" sqref="C4"/>
    </sheetView>
  </sheetViews>
  <sheetFormatPr defaultColWidth="9.1796875" defaultRowHeight="14" x14ac:dyDescent="0.3"/>
  <cols>
    <col min="1" max="1" width="14.1796875" style="1" customWidth="1"/>
    <col min="2" max="3" width="21.7265625" style="1" customWidth="1"/>
    <col min="4" max="4" width="21.1796875" style="1" customWidth="1"/>
    <col min="5" max="5" width="18.54296875" style="1" customWidth="1"/>
    <col min="6" max="6" width="20.54296875" style="1" customWidth="1"/>
    <col min="7" max="7" width="21.81640625" style="1" customWidth="1"/>
    <col min="8" max="8" width="21.54296875" style="1" customWidth="1"/>
    <col min="9" max="12" width="22.54296875" style="1" customWidth="1"/>
    <col min="13" max="13" width="20.81640625" style="1" customWidth="1"/>
    <col min="14" max="14" width="20" style="1" customWidth="1"/>
    <col min="15" max="15" width="20.26953125" style="1" customWidth="1"/>
    <col min="16" max="16" width="21.26953125" style="1" customWidth="1"/>
    <col min="17" max="17" width="20.26953125" style="1" customWidth="1"/>
    <col min="18" max="18" width="21.26953125" style="1" customWidth="1"/>
    <col min="19" max="19" width="22.1796875" style="1" customWidth="1"/>
    <col min="20" max="20" width="16.81640625" style="1" customWidth="1"/>
    <col min="21" max="21" width="19.7265625" style="1" customWidth="1"/>
    <col min="22" max="16384" width="9.1796875" style="1"/>
  </cols>
  <sheetData>
    <row r="1" spans="1:19" ht="62.25" customHeight="1" x14ac:dyDescent="0.3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D2" s="4"/>
    </row>
    <row r="3" spans="1:19" x14ac:dyDescent="0.3">
      <c r="E3" s="4"/>
      <c r="S3" s="2" t="s">
        <v>8</v>
      </c>
    </row>
    <row r="4" spans="1:19" ht="140" x14ac:dyDescent="0.3">
      <c r="A4" s="25" t="s">
        <v>41</v>
      </c>
      <c r="B4" s="26" t="s">
        <v>36</v>
      </c>
      <c r="C4" s="26" t="s">
        <v>40</v>
      </c>
      <c r="D4" s="19" t="s">
        <v>32</v>
      </c>
      <c r="E4" s="19" t="s">
        <v>31</v>
      </c>
      <c r="F4" s="19" t="s">
        <v>22</v>
      </c>
      <c r="G4" s="19" t="s">
        <v>23</v>
      </c>
      <c r="H4" s="19" t="s">
        <v>9</v>
      </c>
      <c r="I4" s="19" t="s">
        <v>24</v>
      </c>
      <c r="J4" s="19" t="s">
        <v>25</v>
      </c>
      <c r="K4" s="19" t="s">
        <v>26</v>
      </c>
      <c r="L4" s="19" t="s">
        <v>27</v>
      </c>
      <c r="M4" s="19" t="s">
        <v>28</v>
      </c>
      <c r="N4" s="19" t="s">
        <v>21</v>
      </c>
      <c r="O4" s="19" t="s">
        <v>29</v>
      </c>
      <c r="P4" s="7" t="s">
        <v>37</v>
      </c>
      <c r="Q4" s="7" t="s">
        <v>30</v>
      </c>
      <c r="R4" s="7" t="s">
        <v>38</v>
      </c>
      <c r="S4" s="10" t="s">
        <v>39</v>
      </c>
    </row>
    <row r="5" spans="1:19" x14ac:dyDescent="0.3">
      <c r="A5" s="5"/>
      <c r="B5" s="15"/>
      <c r="C5" s="15"/>
      <c r="D5" s="20"/>
      <c r="E5" s="19"/>
      <c r="F5" s="21"/>
      <c r="G5" s="21"/>
      <c r="H5" s="21"/>
      <c r="I5" s="19"/>
      <c r="J5" s="19"/>
      <c r="K5" s="19"/>
      <c r="L5" s="19"/>
      <c r="M5" s="19"/>
      <c r="N5" s="21"/>
      <c r="O5" s="21"/>
      <c r="P5" s="7"/>
      <c r="Q5" s="7"/>
      <c r="R5" s="7"/>
      <c r="S5" s="10"/>
    </row>
    <row r="6" spans="1:19" s="3" customFormat="1" ht="17.25" customHeight="1" x14ac:dyDescent="0.3">
      <c r="A6" s="6" t="s">
        <v>0</v>
      </c>
      <c r="B6" s="16">
        <v>3594953688.3199997</v>
      </c>
      <c r="C6" s="16">
        <f>D6+E6</f>
        <v>2758704300</v>
      </c>
      <c r="D6" s="22">
        <v>2758704300</v>
      </c>
      <c r="E6" s="22">
        <v>0</v>
      </c>
      <c r="F6" s="22">
        <v>0</v>
      </c>
      <c r="G6" s="22">
        <v>3594953.69</v>
      </c>
      <c r="H6" s="22">
        <v>0</v>
      </c>
      <c r="I6" s="22">
        <v>39338065.93</v>
      </c>
      <c r="J6" s="22">
        <v>0</v>
      </c>
      <c r="K6" s="22">
        <v>0</v>
      </c>
      <c r="L6" s="22">
        <v>0</v>
      </c>
      <c r="M6" s="22">
        <f>SUM(I6:L6)</f>
        <v>39338065.93</v>
      </c>
      <c r="N6" s="22">
        <v>0</v>
      </c>
      <c r="O6" s="22">
        <v>0</v>
      </c>
      <c r="P6" s="8">
        <f>SUM(H6+F6)</f>
        <v>0</v>
      </c>
      <c r="Q6" s="8">
        <f>SUM(O6+M6+G6)</f>
        <v>42933019.619999997</v>
      </c>
      <c r="R6" s="8">
        <f>SUM(P6:Q6)</f>
        <v>42933019.619999997</v>
      </c>
      <c r="S6" s="11">
        <f>ROUND((B6+C6-P6),2)</f>
        <v>6353657988.3199997</v>
      </c>
    </row>
    <row r="7" spans="1:19" s="13" customFormat="1" ht="17.25" customHeight="1" x14ac:dyDescent="0.3">
      <c r="A7" s="6" t="s">
        <v>1</v>
      </c>
      <c r="B7" s="16">
        <f t="shared" ref="B7:B23" si="0">SUM(S6)</f>
        <v>6353657988.3199997</v>
      </c>
      <c r="C7" s="16">
        <f t="shared" ref="C7:C23" si="1">D7+E7</f>
        <v>7394483000</v>
      </c>
      <c r="D7" s="22">
        <v>6816283000</v>
      </c>
      <c r="E7" s="22">
        <v>578200000</v>
      </c>
      <c r="F7" s="22">
        <v>192052550</v>
      </c>
      <c r="G7" s="22">
        <v>3578642.3699999996</v>
      </c>
      <c r="H7" s="22">
        <v>0</v>
      </c>
      <c r="I7" s="22">
        <v>82761129</v>
      </c>
      <c r="J7" s="22">
        <v>35953294.759999998</v>
      </c>
      <c r="K7" s="22">
        <v>24649205.66</v>
      </c>
      <c r="L7" s="22">
        <v>0</v>
      </c>
      <c r="M7" s="22">
        <f t="shared" ref="M7:M23" si="2">SUM(I7:L7)</f>
        <v>143363629.41999999</v>
      </c>
      <c r="N7" s="22">
        <v>0</v>
      </c>
      <c r="O7" s="22">
        <v>2898920.55</v>
      </c>
      <c r="P7" s="8">
        <f>SUM(H7+F7)</f>
        <v>192052550</v>
      </c>
      <c r="Q7" s="8">
        <f>SUM(O7+M7+G7)</f>
        <v>149841192.34</v>
      </c>
      <c r="R7" s="8">
        <f>SUM(P7:Q7)</f>
        <v>341893742.34000003</v>
      </c>
      <c r="S7" s="11">
        <f t="shared" ref="S7:S23" si="3">ROUND((B7+C7-P7),2)</f>
        <v>13556088438.32</v>
      </c>
    </row>
    <row r="8" spans="1:19" s="13" customFormat="1" ht="17.25" customHeight="1" x14ac:dyDescent="0.3">
      <c r="A8" s="6" t="s">
        <v>2</v>
      </c>
      <c r="B8" s="16">
        <f t="shared" si="0"/>
        <v>13556088438.32</v>
      </c>
      <c r="C8" s="16">
        <f t="shared" si="1"/>
        <v>4350000000</v>
      </c>
      <c r="D8" s="22">
        <v>4350000000</v>
      </c>
      <c r="E8" s="22">
        <v>0</v>
      </c>
      <c r="F8" s="22">
        <v>64017516.670000002</v>
      </c>
      <c r="G8" s="22">
        <v>3386109.67</v>
      </c>
      <c r="H8" s="22">
        <v>197050307.13999999</v>
      </c>
      <c r="I8" s="22">
        <v>82244275.739999995</v>
      </c>
      <c r="J8" s="22">
        <v>73988490</v>
      </c>
      <c r="K8" s="22">
        <v>130500000</v>
      </c>
      <c r="L8" s="22">
        <v>59432713.589999996</v>
      </c>
      <c r="M8" s="22">
        <f t="shared" si="2"/>
        <v>346165479.32999998</v>
      </c>
      <c r="N8" s="22">
        <v>0</v>
      </c>
      <c r="O8" s="22">
        <v>17346000</v>
      </c>
      <c r="P8" s="8">
        <f>SUM(H8+F8)</f>
        <v>261067823.81</v>
      </c>
      <c r="Q8" s="8">
        <f t="shared" ref="Q8:Q23" si="4">SUM(O8+M8+G8)</f>
        <v>366897589</v>
      </c>
      <c r="R8" s="8">
        <f t="shared" ref="R8:R23" si="5">SUM(P8:Q8)</f>
        <v>627965412.80999994</v>
      </c>
      <c r="S8" s="11">
        <f t="shared" si="3"/>
        <v>17645020614.509998</v>
      </c>
    </row>
    <row r="9" spans="1:19" s="13" customFormat="1" ht="17.25" customHeight="1" x14ac:dyDescent="0.3">
      <c r="A9" s="6" t="s">
        <v>3</v>
      </c>
      <c r="B9" s="16">
        <f t="shared" si="0"/>
        <v>17645020614.509998</v>
      </c>
      <c r="C9" s="16">
        <f t="shared" si="1"/>
        <v>0</v>
      </c>
      <c r="D9" s="22">
        <v>0</v>
      </c>
      <c r="E9" s="22">
        <v>0</v>
      </c>
      <c r="F9" s="22">
        <v>190251057.94999999</v>
      </c>
      <c r="G9" s="22">
        <v>1053082.08</v>
      </c>
      <c r="H9" s="22">
        <v>683927664.27999997</v>
      </c>
      <c r="I9" s="22">
        <v>76315154.569999993</v>
      </c>
      <c r="J9" s="22">
        <v>73510677.829999998</v>
      </c>
      <c r="K9" s="22">
        <v>129657240.7</v>
      </c>
      <c r="L9" s="22">
        <v>130500000</v>
      </c>
      <c r="M9" s="22">
        <f t="shared" si="2"/>
        <v>409983073.09999996</v>
      </c>
      <c r="N9" s="22">
        <v>41300000</v>
      </c>
      <c r="O9" s="22">
        <v>17233980.82</v>
      </c>
      <c r="P9" s="8">
        <f>SUM(H9+F9+N9)</f>
        <v>915478722.23000002</v>
      </c>
      <c r="Q9" s="8">
        <f t="shared" si="4"/>
        <v>428270135.99999994</v>
      </c>
      <c r="R9" s="8">
        <f t="shared" si="5"/>
        <v>1343748858.23</v>
      </c>
      <c r="S9" s="11">
        <f t="shared" si="3"/>
        <v>16729541892.280001</v>
      </c>
    </row>
    <row r="10" spans="1:19" s="13" customFormat="1" ht="17.25" customHeight="1" x14ac:dyDescent="0.3">
      <c r="A10" s="6" t="s">
        <v>4</v>
      </c>
      <c r="B10" s="16">
        <f t="shared" si="0"/>
        <v>16729541892.280001</v>
      </c>
      <c r="C10" s="16">
        <f t="shared" si="1"/>
        <v>0</v>
      </c>
      <c r="D10" s="22">
        <v>0</v>
      </c>
      <c r="E10" s="22">
        <v>0</v>
      </c>
      <c r="F10" s="22">
        <v>190251057.94999999</v>
      </c>
      <c r="G10" s="22">
        <v>863873.5</v>
      </c>
      <c r="H10" s="22">
        <v>994641949.99000001</v>
      </c>
      <c r="I10" s="22">
        <v>70436037.189999998</v>
      </c>
      <c r="J10" s="22">
        <v>68254744.010000005</v>
      </c>
      <c r="K10" s="22">
        <v>120386888.45</v>
      </c>
      <c r="L10" s="22">
        <v>129708317.03</v>
      </c>
      <c r="M10" s="22">
        <f t="shared" si="2"/>
        <v>388785986.67999995</v>
      </c>
      <c r="N10" s="22">
        <v>41300000</v>
      </c>
      <c r="O10" s="22">
        <v>16001769.859999999</v>
      </c>
      <c r="P10" s="8">
        <f t="shared" ref="P10:P23" si="6">SUM(H10+F10+N10)</f>
        <v>1226193007.9400001</v>
      </c>
      <c r="Q10" s="8">
        <f t="shared" si="4"/>
        <v>405651630.03999996</v>
      </c>
      <c r="R10" s="8">
        <f t="shared" si="5"/>
        <v>1631844637.98</v>
      </c>
      <c r="S10" s="11">
        <f t="shared" si="3"/>
        <v>15503348884.34</v>
      </c>
    </row>
    <row r="11" spans="1:19" s="13" customFormat="1" ht="17.25" customHeight="1" x14ac:dyDescent="0.3">
      <c r="A11" s="6" t="s">
        <v>5</v>
      </c>
      <c r="B11" s="16">
        <f t="shared" si="0"/>
        <v>15503348884.34</v>
      </c>
      <c r="C11" s="16">
        <f t="shared" si="1"/>
        <v>0</v>
      </c>
      <c r="D11" s="22">
        <v>0</v>
      </c>
      <c r="E11" s="22">
        <v>0</v>
      </c>
      <c r="F11" s="22">
        <v>190251057.94999999</v>
      </c>
      <c r="G11" s="22">
        <v>673622.44</v>
      </c>
      <c r="H11" s="22">
        <v>994641949.99000001</v>
      </c>
      <c r="I11" s="22">
        <v>64524527.969999999</v>
      </c>
      <c r="J11" s="22">
        <v>62969851.869999997</v>
      </c>
      <c r="K11" s="22">
        <v>111065459.88</v>
      </c>
      <c r="L11" s="22">
        <v>120386888.45000002</v>
      </c>
      <c r="M11" s="22">
        <f t="shared" si="2"/>
        <v>358946728.17000002</v>
      </c>
      <c r="N11" s="22">
        <v>41300000</v>
      </c>
      <c r="O11" s="22">
        <v>14762769.859999999</v>
      </c>
      <c r="P11" s="8">
        <f t="shared" si="6"/>
        <v>1226193007.9400001</v>
      </c>
      <c r="Q11" s="8">
        <f t="shared" si="4"/>
        <v>374383120.47000003</v>
      </c>
      <c r="R11" s="8">
        <f t="shared" si="5"/>
        <v>1600576128.4100001</v>
      </c>
      <c r="S11" s="11">
        <f t="shared" si="3"/>
        <v>14277155876.4</v>
      </c>
    </row>
    <row r="12" spans="1:19" s="13" customFormat="1" ht="17.25" customHeight="1" x14ac:dyDescent="0.3">
      <c r="A12" s="6" t="s">
        <v>6</v>
      </c>
      <c r="B12" s="16">
        <f t="shared" si="0"/>
        <v>14277155876.4</v>
      </c>
      <c r="C12" s="16">
        <f t="shared" si="1"/>
        <v>0</v>
      </c>
      <c r="D12" s="22">
        <v>0</v>
      </c>
      <c r="E12" s="22">
        <v>0</v>
      </c>
      <c r="F12" s="22">
        <v>190251057.94999999</v>
      </c>
      <c r="G12" s="22">
        <v>483415.53</v>
      </c>
      <c r="H12" s="22">
        <v>994641949.99000001</v>
      </c>
      <c r="I12" s="22">
        <v>58614390.539999999</v>
      </c>
      <c r="J12" s="22">
        <v>57686186.100000001</v>
      </c>
      <c r="K12" s="22">
        <v>101746194.38</v>
      </c>
      <c r="L12" s="22">
        <v>111067622.95</v>
      </c>
      <c r="M12" s="22">
        <f t="shared" si="2"/>
        <v>329114393.96999997</v>
      </c>
      <c r="N12" s="22">
        <v>41300000</v>
      </c>
      <c r="O12" s="22">
        <v>13524057.380000001</v>
      </c>
      <c r="P12" s="8">
        <f t="shared" si="6"/>
        <v>1226193007.9400001</v>
      </c>
      <c r="Q12" s="8">
        <f t="shared" si="4"/>
        <v>343121866.87999994</v>
      </c>
      <c r="R12" s="8">
        <f t="shared" si="5"/>
        <v>1569314874.8199999</v>
      </c>
      <c r="S12" s="11">
        <f t="shared" si="3"/>
        <v>13050962868.459999</v>
      </c>
    </row>
    <row r="13" spans="1:19" s="13" customFormat="1" ht="17.25" customHeight="1" x14ac:dyDescent="0.3">
      <c r="A13" s="6" t="s">
        <v>7</v>
      </c>
      <c r="B13" s="16">
        <f t="shared" si="0"/>
        <v>13050962868.459999</v>
      </c>
      <c r="C13" s="16">
        <f t="shared" si="1"/>
        <v>0</v>
      </c>
      <c r="D13" s="22">
        <v>0</v>
      </c>
      <c r="E13" s="22">
        <v>0</v>
      </c>
      <c r="F13" s="22">
        <v>254268574.61000001</v>
      </c>
      <c r="G13" s="22">
        <v>287683.21999999997</v>
      </c>
      <c r="H13" s="22">
        <v>994641949.99000001</v>
      </c>
      <c r="I13" s="22">
        <v>52701509.539999999</v>
      </c>
      <c r="J13" s="22">
        <v>52400067.579999998</v>
      </c>
      <c r="K13" s="22">
        <v>92422602.739999995</v>
      </c>
      <c r="L13" s="22">
        <v>101744031.32000001</v>
      </c>
      <c r="M13" s="22">
        <f>SUM(I13:L13)</f>
        <v>299268211.18000001</v>
      </c>
      <c r="N13" s="22">
        <v>41300000</v>
      </c>
      <c r="O13" s="22">
        <v>12284769.859999999</v>
      </c>
      <c r="P13" s="8">
        <f t="shared" si="6"/>
        <v>1290210524.5999999</v>
      </c>
      <c r="Q13" s="8">
        <f t="shared" si="4"/>
        <v>311840664.26000005</v>
      </c>
      <c r="R13" s="8">
        <f t="shared" si="5"/>
        <v>1602051188.8599999</v>
      </c>
      <c r="S13" s="11">
        <f t="shared" si="3"/>
        <v>11760752343.860001</v>
      </c>
    </row>
    <row r="14" spans="1:19" s="13" customFormat="1" ht="17.25" customHeight="1" x14ac:dyDescent="0.3">
      <c r="A14" s="6" t="s">
        <v>10</v>
      </c>
      <c r="B14" s="16">
        <f t="shared" si="0"/>
        <v>11760752343.860001</v>
      </c>
      <c r="C14" s="16">
        <f t="shared" si="1"/>
        <v>0</v>
      </c>
      <c r="D14" s="22">
        <v>0</v>
      </c>
      <c r="E14" s="22">
        <v>0</v>
      </c>
      <c r="F14" s="22">
        <v>11002011.279999999</v>
      </c>
      <c r="G14" s="22">
        <v>13645760.949999999</v>
      </c>
      <c r="H14" s="22">
        <v>994641949.99000001</v>
      </c>
      <c r="I14" s="22">
        <v>46773804.420000002</v>
      </c>
      <c r="J14" s="22">
        <v>47100696.280000001</v>
      </c>
      <c r="K14" s="22">
        <v>83075636.010000005</v>
      </c>
      <c r="L14" s="22">
        <v>92397064.579999998</v>
      </c>
      <c r="M14" s="22">
        <f t="shared" si="2"/>
        <v>269347201.29000002</v>
      </c>
      <c r="N14" s="22">
        <v>41300000</v>
      </c>
      <c r="O14" s="22">
        <v>11042375.34</v>
      </c>
      <c r="P14" s="8">
        <f t="shared" si="6"/>
        <v>1046943961.27</v>
      </c>
      <c r="Q14" s="8">
        <f t="shared" si="4"/>
        <v>294035337.57999998</v>
      </c>
      <c r="R14" s="8">
        <f t="shared" si="5"/>
        <v>1340979298.8499999</v>
      </c>
      <c r="S14" s="11">
        <f t="shared" si="3"/>
        <v>10713808382.59</v>
      </c>
    </row>
    <row r="15" spans="1:19" s="13" customFormat="1" ht="17.25" customHeight="1" x14ac:dyDescent="0.3">
      <c r="A15" s="6" t="s">
        <v>11</v>
      </c>
      <c r="B15" s="16">
        <f t="shared" si="0"/>
        <v>10713808382.59</v>
      </c>
      <c r="C15" s="16">
        <f t="shared" si="1"/>
        <v>0</v>
      </c>
      <c r="D15" s="22">
        <v>0</v>
      </c>
      <c r="E15" s="22">
        <v>0</v>
      </c>
      <c r="F15" s="22">
        <v>11002011.279999999</v>
      </c>
      <c r="G15" s="22">
        <v>2064243.39</v>
      </c>
      <c r="H15" s="22">
        <v>994641949.99000001</v>
      </c>
      <c r="I15" s="22">
        <v>40846099.280000001</v>
      </c>
      <c r="J15" s="22">
        <v>41801324.969999999</v>
      </c>
      <c r="K15" s="22">
        <v>73728669.280000001</v>
      </c>
      <c r="L15" s="22">
        <v>83050097.839999989</v>
      </c>
      <c r="M15" s="22">
        <f t="shared" si="2"/>
        <v>239426191.37</v>
      </c>
      <c r="N15" s="22">
        <v>41300000</v>
      </c>
      <c r="O15" s="22">
        <v>9799980.8200000003</v>
      </c>
      <c r="P15" s="8">
        <f t="shared" si="6"/>
        <v>1046943961.27</v>
      </c>
      <c r="Q15" s="8">
        <f t="shared" si="4"/>
        <v>251290415.57999998</v>
      </c>
      <c r="R15" s="8">
        <f t="shared" si="5"/>
        <v>1298234376.8499999</v>
      </c>
      <c r="S15" s="11">
        <f t="shared" si="3"/>
        <v>9666864421.3199997</v>
      </c>
    </row>
    <row r="16" spans="1:19" s="13" customFormat="1" ht="17.25" customHeight="1" x14ac:dyDescent="0.3">
      <c r="A16" s="6" t="s">
        <v>12</v>
      </c>
      <c r="B16" s="16">
        <f t="shared" si="0"/>
        <v>9666864421.3199997</v>
      </c>
      <c r="C16" s="16">
        <f t="shared" si="1"/>
        <v>0</v>
      </c>
      <c r="D16" s="22">
        <v>0</v>
      </c>
      <c r="E16" s="22">
        <v>0</v>
      </c>
      <c r="F16" s="22">
        <v>11002011.279999999</v>
      </c>
      <c r="G16" s="22">
        <v>1827739.85</v>
      </c>
      <c r="H16" s="22">
        <v>994641949.99000001</v>
      </c>
      <c r="I16" s="22">
        <v>34968353.689999998</v>
      </c>
      <c r="J16" s="22">
        <v>36546617.520000003</v>
      </c>
      <c r="K16" s="22">
        <v>64460480.100000001</v>
      </c>
      <c r="L16" s="22">
        <v>73781908.660000011</v>
      </c>
      <c r="M16" s="22">
        <f t="shared" si="2"/>
        <v>209757359.97000003</v>
      </c>
      <c r="N16" s="22">
        <v>41300000</v>
      </c>
      <c r="O16" s="22">
        <v>8568057.3800000008</v>
      </c>
      <c r="P16" s="8">
        <f t="shared" si="6"/>
        <v>1046943961.27</v>
      </c>
      <c r="Q16" s="8">
        <f t="shared" si="4"/>
        <v>220153157.20000002</v>
      </c>
      <c r="R16" s="8">
        <f t="shared" si="5"/>
        <v>1267097118.47</v>
      </c>
      <c r="S16" s="11">
        <f t="shared" si="3"/>
        <v>8619920460.0499992</v>
      </c>
    </row>
    <row r="17" spans="1:19" s="13" customFormat="1" ht="17.25" customHeight="1" x14ac:dyDescent="0.3">
      <c r="A17" s="6" t="s">
        <v>13</v>
      </c>
      <c r="B17" s="17">
        <f t="shared" si="0"/>
        <v>8619920460.0499992</v>
      </c>
      <c r="C17" s="16">
        <f t="shared" si="1"/>
        <v>0</v>
      </c>
      <c r="D17" s="22">
        <v>0</v>
      </c>
      <c r="E17" s="22">
        <v>0</v>
      </c>
      <c r="F17" s="22">
        <v>11002011.279999999</v>
      </c>
      <c r="G17" s="22">
        <v>1589822.57</v>
      </c>
      <c r="H17" s="22">
        <v>994641949.99000001</v>
      </c>
      <c r="I17" s="22">
        <v>29055472.690000001</v>
      </c>
      <c r="J17" s="22">
        <v>31260499.010000002</v>
      </c>
      <c r="K17" s="22">
        <v>55136888.450000003</v>
      </c>
      <c r="L17" s="22">
        <v>64458317.030000001</v>
      </c>
      <c r="M17" s="22">
        <f t="shared" si="2"/>
        <v>179911177.18000001</v>
      </c>
      <c r="N17" s="22">
        <v>41300000</v>
      </c>
      <c r="O17" s="22">
        <v>7328769.8600000003</v>
      </c>
      <c r="P17" s="8">
        <f t="shared" si="6"/>
        <v>1046943961.27</v>
      </c>
      <c r="Q17" s="8">
        <f t="shared" si="4"/>
        <v>188829769.61000001</v>
      </c>
      <c r="R17" s="8">
        <f t="shared" si="5"/>
        <v>1235773730.8800001</v>
      </c>
      <c r="S17" s="11">
        <f t="shared" si="3"/>
        <v>7572976498.7799997</v>
      </c>
    </row>
    <row r="18" spans="1:19" s="13" customFormat="1" ht="17.25" customHeight="1" x14ac:dyDescent="0.3">
      <c r="A18" s="6" t="s">
        <v>14</v>
      </c>
      <c r="B18" s="16">
        <f t="shared" si="0"/>
        <v>7572976498.7799997</v>
      </c>
      <c r="C18" s="16">
        <f t="shared" si="1"/>
        <v>0</v>
      </c>
      <c r="D18" s="22">
        <v>0</v>
      </c>
      <c r="E18" s="22">
        <v>0</v>
      </c>
      <c r="F18" s="22">
        <v>11002011.25</v>
      </c>
      <c r="G18" s="22">
        <v>1351960.48</v>
      </c>
      <c r="H18" s="22">
        <v>994641949.99000001</v>
      </c>
      <c r="I18" s="22">
        <v>23143963.48</v>
      </c>
      <c r="J18" s="22">
        <v>25975606.859999999</v>
      </c>
      <c r="K18" s="22">
        <v>45815459.890000001</v>
      </c>
      <c r="L18" s="22">
        <v>55136888.449999996</v>
      </c>
      <c r="M18" s="22">
        <f t="shared" si="2"/>
        <v>150071918.68000001</v>
      </c>
      <c r="N18" s="22">
        <v>41300000</v>
      </c>
      <c r="O18" s="22">
        <v>6089769.8600000003</v>
      </c>
      <c r="P18" s="8">
        <f t="shared" si="6"/>
        <v>1046943961.24</v>
      </c>
      <c r="Q18" s="8">
        <f t="shared" si="4"/>
        <v>157513649.02000001</v>
      </c>
      <c r="R18" s="8">
        <f t="shared" si="5"/>
        <v>1204457610.26</v>
      </c>
      <c r="S18" s="11">
        <f t="shared" si="3"/>
        <v>6526032537.54</v>
      </c>
    </row>
    <row r="19" spans="1:19" s="13" customFormat="1" ht="17.25" customHeight="1" x14ac:dyDescent="0.3">
      <c r="A19" s="6" t="s">
        <v>15</v>
      </c>
      <c r="B19" s="16">
        <f t="shared" si="0"/>
        <v>6526032537.54</v>
      </c>
      <c r="C19" s="16">
        <f t="shared" si="1"/>
        <v>0</v>
      </c>
      <c r="D19" s="22">
        <v>0</v>
      </c>
      <c r="E19" s="22">
        <v>0</v>
      </c>
      <c r="F19" s="22">
        <v>0</v>
      </c>
      <c r="G19" s="22">
        <v>1115032.81</v>
      </c>
      <c r="H19" s="22">
        <v>994641949.99000001</v>
      </c>
      <c r="I19" s="22">
        <v>17232454.260000002</v>
      </c>
      <c r="J19" s="22">
        <v>20690714.719999999</v>
      </c>
      <c r="K19" s="22">
        <v>36494031.310000002</v>
      </c>
      <c r="L19" s="22">
        <v>45815459.890000001</v>
      </c>
      <c r="M19" s="22">
        <f t="shared" si="2"/>
        <v>120232660.18000001</v>
      </c>
      <c r="N19" s="22">
        <v>41300000</v>
      </c>
      <c r="O19" s="22">
        <v>4850769.8600000003</v>
      </c>
      <c r="P19" s="8">
        <f t="shared" si="6"/>
        <v>1035941949.99</v>
      </c>
      <c r="Q19" s="8">
        <f t="shared" si="4"/>
        <v>126198462.85000001</v>
      </c>
      <c r="R19" s="8">
        <f t="shared" si="5"/>
        <v>1162140412.8399999</v>
      </c>
      <c r="S19" s="11">
        <f t="shared" si="3"/>
        <v>5490090587.5500002</v>
      </c>
    </row>
    <row r="20" spans="1:19" s="13" customFormat="1" ht="17.25" customHeight="1" x14ac:dyDescent="0.3">
      <c r="A20" s="6" t="s">
        <v>16</v>
      </c>
      <c r="B20" s="16">
        <f t="shared" si="0"/>
        <v>5490090587.5500002</v>
      </c>
      <c r="C20" s="16">
        <f t="shared" si="1"/>
        <v>0</v>
      </c>
      <c r="D20" s="22">
        <v>0</v>
      </c>
      <c r="E20" s="22">
        <v>0</v>
      </c>
      <c r="F20" s="22">
        <v>0</v>
      </c>
      <c r="G20" s="22">
        <v>886985.71</v>
      </c>
      <c r="H20" s="22">
        <v>994641949.99000001</v>
      </c>
      <c r="I20" s="22">
        <v>11290013.5</v>
      </c>
      <c r="J20" s="22">
        <v>15378169.76</v>
      </c>
      <c r="K20" s="22">
        <v>27123829.039999999</v>
      </c>
      <c r="L20" s="22">
        <v>36445257.609999999</v>
      </c>
      <c r="M20" s="22">
        <f t="shared" si="2"/>
        <v>90237269.909999996</v>
      </c>
      <c r="N20" s="22">
        <v>41300000</v>
      </c>
      <c r="O20" s="22">
        <v>3605286.89</v>
      </c>
      <c r="P20" s="8">
        <f t="shared" si="6"/>
        <v>1035941949.99</v>
      </c>
      <c r="Q20" s="8">
        <f t="shared" si="4"/>
        <v>94729542.50999999</v>
      </c>
      <c r="R20" s="8">
        <f t="shared" si="5"/>
        <v>1130671492.5</v>
      </c>
      <c r="S20" s="11">
        <f t="shared" si="3"/>
        <v>4454148637.5600004</v>
      </c>
    </row>
    <row r="21" spans="1:19" s="13" customFormat="1" ht="17.25" customHeight="1" x14ac:dyDescent="0.3">
      <c r="A21" s="6" t="s">
        <v>17</v>
      </c>
      <c r="B21" s="16">
        <f t="shared" si="0"/>
        <v>4454148637.5600004</v>
      </c>
      <c r="C21" s="16">
        <f t="shared" si="1"/>
        <v>0</v>
      </c>
      <c r="D21" s="22">
        <v>0</v>
      </c>
      <c r="E21" s="22">
        <v>0</v>
      </c>
      <c r="F21" s="22">
        <v>0</v>
      </c>
      <c r="G21" s="22">
        <v>661312.66</v>
      </c>
      <c r="H21" s="22">
        <v>994641950.03000116</v>
      </c>
      <c r="I21" s="22">
        <v>3070981.56</v>
      </c>
      <c r="J21" s="22">
        <v>10120930.43</v>
      </c>
      <c r="K21" s="22">
        <v>17851174.170000002</v>
      </c>
      <c r="L21" s="22">
        <v>27172602.739999998</v>
      </c>
      <c r="M21" s="22">
        <f t="shared" si="2"/>
        <v>58215688.900000006</v>
      </c>
      <c r="N21" s="22">
        <v>41300000</v>
      </c>
      <c r="O21" s="22">
        <v>2372769.86</v>
      </c>
      <c r="P21" s="8">
        <f t="shared" si="6"/>
        <v>1035941950.0300012</v>
      </c>
      <c r="Q21" s="8">
        <f t="shared" si="4"/>
        <v>61249771.420000002</v>
      </c>
      <c r="R21" s="8">
        <f t="shared" si="5"/>
        <v>1097191721.4500012</v>
      </c>
      <c r="S21" s="11">
        <f t="shared" si="3"/>
        <v>3418206687.5300002</v>
      </c>
    </row>
    <row r="22" spans="1:19" s="13" customFormat="1" ht="17.25" customHeight="1" x14ac:dyDescent="0.3">
      <c r="A22" s="6" t="s">
        <v>19</v>
      </c>
      <c r="B22" s="16">
        <f t="shared" si="0"/>
        <v>3418206687.5300002</v>
      </c>
      <c r="C22" s="16">
        <f t="shared" si="1"/>
        <v>0</v>
      </c>
      <c r="D22" s="22">
        <v>0</v>
      </c>
      <c r="E22" s="22">
        <v>0</v>
      </c>
      <c r="F22" s="22">
        <v>0</v>
      </c>
      <c r="G22" s="22">
        <v>434452.59</v>
      </c>
      <c r="H22" s="22">
        <v>797591642.88999903</v>
      </c>
      <c r="I22" s="22">
        <v>0</v>
      </c>
      <c r="J22" s="22">
        <v>4010726.37</v>
      </c>
      <c r="K22" s="22">
        <v>7789138.9400000004</v>
      </c>
      <c r="L22" s="22">
        <v>17851174.170000002</v>
      </c>
      <c r="M22" s="22">
        <f t="shared" si="2"/>
        <v>29651039.480000004</v>
      </c>
      <c r="N22" s="22">
        <v>41300000</v>
      </c>
      <c r="O22" s="22">
        <v>1035328.77</v>
      </c>
      <c r="P22" s="8">
        <f t="shared" si="6"/>
        <v>838891642.88999903</v>
      </c>
      <c r="Q22" s="8">
        <f t="shared" si="4"/>
        <v>31120820.840000004</v>
      </c>
      <c r="R22" s="8">
        <f t="shared" si="5"/>
        <v>870012463.72999907</v>
      </c>
      <c r="S22" s="11">
        <f t="shared" si="3"/>
        <v>2579315044.6399999</v>
      </c>
    </row>
    <row r="23" spans="1:19" s="13" customFormat="1" ht="17.25" customHeight="1" x14ac:dyDescent="0.3">
      <c r="A23" s="6" t="s">
        <v>20</v>
      </c>
      <c r="B23" s="16">
        <f t="shared" si="0"/>
        <v>2579315044.6399999</v>
      </c>
      <c r="C23" s="16">
        <f t="shared" si="1"/>
        <v>0</v>
      </c>
      <c r="D23" s="22">
        <v>0</v>
      </c>
      <c r="E23" s="22">
        <v>0</v>
      </c>
      <c r="F23" s="22">
        <v>0</v>
      </c>
      <c r="G23" s="22">
        <v>207592.51</v>
      </c>
      <c r="H23" s="22">
        <v>310714285.76999956</v>
      </c>
      <c r="I23" s="22">
        <v>0</v>
      </c>
      <c r="J23" s="22">
        <v>0</v>
      </c>
      <c r="K23" s="22">
        <v>0</v>
      </c>
      <c r="L23" s="22">
        <v>8478669.2800000012</v>
      </c>
      <c r="M23" s="22">
        <f t="shared" si="2"/>
        <v>8478669.2800000012</v>
      </c>
      <c r="N23" s="22">
        <v>0</v>
      </c>
      <c r="O23" s="22">
        <v>0</v>
      </c>
      <c r="P23" s="8">
        <f t="shared" si="6"/>
        <v>310714285.76999956</v>
      </c>
      <c r="Q23" s="8">
        <f t="shared" si="4"/>
        <v>8686261.790000001</v>
      </c>
      <c r="R23" s="8">
        <f t="shared" si="5"/>
        <v>319400547.55999959</v>
      </c>
      <c r="S23" s="11">
        <f t="shared" si="3"/>
        <v>2268600758.8699999</v>
      </c>
    </row>
    <row r="24" spans="1:19" ht="24.75" customHeight="1" x14ac:dyDescent="0.3">
      <c r="A24" s="6"/>
      <c r="B24" s="18" t="s">
        <v>18</v>
      </c>
      <c r="C24" s="18"/>
      <c r="D24" s="23">
        <f t="shared" ref="D24:R24" si="7">SUM(D6:D23)</f>
        <v>13924987300</v>
      </c>
      <c r="E24" s="23">
        <f t="shared" si="7"/>
        <v>578200000</v>
      </c>
      <c r="F24" s="24">
        <f t="shared" si="7"/>
        <v>1326352929.4499998</v>
      </c>
      <c r="G24" s="24">
        <f>SUM(G6:G23)</f>
        <v>37706286.020000003</v>
      </c>
      <c r="H24" s="24">
        <f t="shared" si="7"/>
        <v>13924987299.999998</v>
      </c>
      <c r="I24" s="24">
        <f t="shared" si="7"/>
        <v>733316233.3599999</v>
      </c>
      <c r="J24" s="24">
        <f t="shared" si="7"/>
        <v>657648598.06999993</v>
      </c>
      <c r="K24" s="24">
        <f t="shared" si="7"/>
        <v>1121902899</v>
      </c>
      <c r="L24" s="24">
        <f t="shared" si="7"/>
        <v>1157427013.5900002</v>
      </c>
      <c r="M24" s="24">
        <f t="shared" si="7"/>
        <v>3670294744.0199995</v>
      </c>
      <c r="N24" s="24">
        <f t="shared" si="7"/>
        <v>578200000</v>
      </c>
      <c r="O24" s="24">
        <f t="shared" si="7"/>
        <v>148745376.97000003</v>
      </c>
      <c r="P24" s="9">
        <f t="shared" si="7"/>
        <v>15829540229.450003</v>
      </c>
      <c r="Q24" s="9">
        <f t="shared" si="7"/>
        <v>3856746407.0100002</v>
      </c>
      <c r="R24" s="9">
        <f t="shared" si="7"/>
        <v>19686286636.460003</v>
      </c>
      <c r="S24" s="12" t="s">
        <v>18</v>
      </c>
    </row>
    <row r="26" spans="1:19" x14ac:dyDescent="0.3">
      <c r="A26" s="1" t="s">
        <v>33</v>
      </c>
      <c r="I26" s="4"/>
      <c r="J26" s="4"/>
      <c r="K26" s="4"/>
      <c r="L26" s="4"/>
      <c r="M26" s="4"/>
    </row>
    <row r="27" spans="1:19" x14ac:dyDescent="0.3">
      <c r="A27" s="1" t="s">
        <v>34</v>
      </c>
    </row>
  </sheetData>
  <mergeCells count="1">
    <mergeCell ref="A1:S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Госдолг с учетом ИБК и СКК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2025-09-22T17:50:15Z</dcterms:modified>
</cp:coreProperties>
</file>