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САЙТ\"/>
    </mc:Choice>
  </mc:AlternateContent>
  <bookViews>
    <workbookView xWindow="0" yWindow="0" windowWidth="21570" windowHeight="7530"/>
  </bookViews>
  <sheets>
    <sheet name="Лист1" sheetId="1" r:id="rId1"/>
    <sheet name="Лист2" sheetId="2" r:id="rId2"/>
    <sheet name="Лист3" sheetId="3" r:id="rId3"/>
    <sheet name="Лист5" sheetId="5" r:id="rId4"/>
  </sheets>
  <definedNames>
    <definedName name="_xlnm.Print_Area" localSheetId="0">Лист1!$A$1:$AI$7</definedName>
    <definedName name="_xlnm.Print_Area" localSheetId="1">Лист2!$A$2:$AM$24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  <c r="AA7" i="2"/>
  <c r="AB7" i="2"/>
  <c r="W7" i="2"/>
  <c r="X24" i="2"/>
  <c r="AC24" i="2" s="1"/>
  <c r="AH24" i="2" s="1"/>
  <c r="AM24" i="2" s="1"/>
  <c r="AL7" i="2" l="1"/>
  <c r="AK7" i="2"/>
  <c r="AJ7" i="2"/>
  <c r="S9" i="2" l="1"/>
  <c r="AG7" i="2" l="1"/>
  <c r="AF7" i="2" l="1"/>
  <c r="AE7" i="2"/>
  <c r="Z7" i="2"/>
  <c r="U7" i="2"/>
  <c r="V7" i="2"/>
  <c r="Q7" i="2"/>
  <c r="S7" i="2"/>
  <c r="R7" i="2"/>
  <c r="T23" i="2"/>
  <c r="X23" i="2" s="1"/>
  <c r="AC23" i="2" l="1"/>
  <c r="AH23" i="2" l="1"/>
  <c r="AM23" i="2" l="1"/>
  <c r="T21" i="2" l="1"/>
  <c r="X21" i="2" s="1"/>
  <c r="H7" i="3" l="1"/>
  <c r="N7" i="2"/>
  <c r="M7" i="2"/>
  <c r="O7" i="2"/>
  <c r="P22" i="2"/>
  <c r="P20" i="2"/>
  <c r="T20" i="2" s="1"/>
  <c r="X20" i="2" s="1"/>
  <c r="AC20" i="2" s="1"/>
  <c r="AH20" i="2" s="1"/>
  <c r="AM20" i="2" s="1"/>
  <c r="P19" i="2"/>
  <c r="T19" i="2" s="1"/>
  <c r="X19" i="2" s="1"/>
  <c r="AC19" i="2" s="1"/>
  <c r="AH19" i="2" s="1"/>
  <c r="AM19" i="2" s="1"/>
  <c r="P18" i="2"/>
  <c r="T18" i="2" s="1"/>
  <c r="X18" i="2" s="1"/>
  <c r="AC18" i="2" s="1"/>
  <c r="AH18" i="2" s="1"/>
  <c r="AM18" i="2" s="1"/>
  <c r="K7" i="2"/>
  <c r="J7" i="2"/>
  <c r="I7" i="2"/>
  <c r="H9" i="2"/>
  <c r="L9" i="2" s="1"/>
  <c r="P9" i="2" s="1"/>
  <c r="T9" i="2" s="1"/>
  <c r="L12" i="2"/>
  <c r="P12" i="2" s="1"/>
  <c r="L13" i="2"/>
  <c r="L14" i="2"/>
  <c r="P14" i="2" s="1"/>
  <c r="T14" i="2" s="1"/>
  <c r="X14" i="2" s="1"/>
  <c r="AC14" i="2" s="1"/>
  <c r="AH14" i="2" s="1"/>
  <c r="AM14" i="2" s="1"/>
  <c r="L15" i="2"/>
  <c r="P15" i="2" s="1"/>
  <c r="T15" i="2" s="1"/>
  <c r="X15" i="2" s="1"/>
  <c r="L16" i="2"/>
  <c r="L17" i="2"/>
  <c r="P17" i="2" s="1"/>
  <c r="T17" i="2" s="1"/>
  <c r="X17" i="2" s="1"/>
  <c r="AC17" i="2" s="1"/>
  <c r="AH17" i="2" s="1"/>
  <c r="AM17" i="2" s="1"/>
  <c r="L11" i="2"/>
  <c r="P11" i="2" s="1"/>
  <c r="T11" i="2" s="1"/>
  <c r="X11" i="2" s="1"/>
  <c r="AC11" i="2" s="1"/>
  <c r="AH11" i="2" s="1"/>
  <c r="AM11" i="2" s="1"/>
  <c r="L10" i="2"/>
  <c r="P10" i="2" s="1"/>
  <c r="T10" i="2" s="1"/>
  <c r="X10" i="2" s="1"/>
  <c r="AC10" i="2" s="1"/>
  <c r="AH10" i="2" s="1"/>
  <c r="AM10" i="2" s="1"/>
  <c r="G7" i="2"/>
  <c r="F7" i="2"/>
  <c r="E7" i="2"/>
  <c r="D7" i="2"/>
  <c r="T22" i="2" l="1"/>
  <c r="X22" i="2" s="1"/>
  <c r="AC22" i="2" s="1"/>
  <c r="AH22" i="2" s="1"/>
  <c r="AM22" i="2" s="1"/>
  <c r="X9" i="2"/>
  <c r="AC15" i="2"/>
  <c r="L7" i="2"/>
  <c r="H7" i="2"/>
  <c r="P16" i="2"/>
  <c r="T16" i="2" s="1"/>
  <c r="X16" i="2" s="1"/>
  <c r="AC16" i="2" s="1"/>
  <c r="AH16" i="2" s="1"/>
  <c r="AM16" i="2" s="1"/>
  <c r="P13" i="2"/>
  <c r="T13" i="2" s="1"/>
  <c r="X13" i="2" s="1"/>
  <c r="AC13" i="2" s="1"/>
  <c r="AH13" i="2" s="1"/>
  <c r="AM13" i="2" s="1"/>
  <c r="T12" i="2"/>
  <c r="T7" i="2" l="1"/>
  <c r="AC9" i="2"/>
  <c r="AH9" i="2" s="1"/>
  <c r="AM9" i="2" s="1"/>
  <c r="AH15" i="2"/>
  <c r="P7" i="2"/>
  <c r="X12" i="2"/>
  <c r="AC12" i="2" s="1"/>
  <c r="AH12" i="2" s="1"/>
  <c r="AM12" i="2" s="1"/>
  <c r="X7" i="2" l="1"/>
  <c r="AC7" i="2"/>
  <c r="AM15" i="2"/>
  <c r="AM7" i="2" s="1"/>
  <c r="AH7" i="2"/>
</calcChain>
</file>

<file path=xl/sharedStrings.xml><?xml version="1.0" encoding="utf-8"?>
<sst xmlns="http://schemas.openxmlformats.org/spreadsheetml/2006/main" count="165" uniqueCount="126">
  <si>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</si>
  <si>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</si>
  <si>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</si>
  <si>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</si>
  <si>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</si>
  <si>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</si>
  <si>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</si>
  <si>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</si>
  <si>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</si>
  <si>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</si>
  <si>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</si>
  <si>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</si>
  <si>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</si>
  <si>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</si>
  <si>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</si>
  <si>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</si>
  <si>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</si>
  <si>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</si>
  <si>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</si>
  <si>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1</t>
  </si>
  <si>
    <t>1.2.</t>
  </si>
  <si>
    <t>в том числе:</t>
  </si>
  <si>
    <t>Номер и дата соглашения</t>
  </si>
  <si>
    <t>погашение  процентов</t>
  </si>
  <si>
    <t xml:space="preserve">Муниципальные кредиты, предоставленные Минфином Чеченской Республики бюджетам других уровней - всего: </t>
  </si>
  <si>
    <t>предоставлено в 2011 году</t>
  </si>
  <si>
    <t>предоставлено в 2012 году</t>
  </si>
  <si>
    <t>предоставлено в 2013 году</t>
  </si>
  <si>
    <t>предоставлено в 2014 году</t>
  </si>
  <si>
    <t>Кредит Администрации Щелковского р-на</t>
  </si>
  <si>
    <t>Соглашение №01/30 от 10.08.2009</t>
  </si>
  <si>
    <t>2015 год</t>
  </si>
  <si>
    <t>погашение в 2015 году</t>
  </si>
  <si>
    <t>привлечение в 2015 году</t>
  </si>
  <si>
    <t xml:space="preserve">Кредит                    мэрии г. Грозного </t>
  </si>
  <si>
    <t>Соглашение №02/30 от 25.04.2012</t>
  </si>
  <si>
    <t>предоставлено в 2015 году</t>
  </si>
  <si>
    <t>Кредит Администрации Ачхой-мартан р-на</t>
  </si>
  <si>
    <t>Соглашение №03 от 19.12.2012</t>
  </si>
  <si>
    <t>Кредит Администрации Шаройского р-на</t>
  </si>
  <si>
    <t>Кредит Администрации Курчалоевского р-на</t>
  </si>
  <si>
    <t>Соглашение №06 от 19.12.2012</t>
  </si>
  <si>
    <t>Кредит Администрации Ножай Юрт р-на</t>
  </si>
  <si>
    <t>Соглашение №07 от 19.12.2012</t>
  </si>
  <si>
    <t>Кредит Администрации Шалинского р-на</t>
  </si>
  <si>
    <t>Кредит Администрации Веденского р-на</t>
  </si>
  <si>
    <t>Соглашение №05 от 19.12.2012</t>
  </si>
  <si>
    <t>Соглашение №08 от 19.12.2012</t>
  </si>
  <si>
    <t>Кредит Администрации Итум-Калинского р-на</t>
  </si>
  <si>
    <t>Соглашение №04 от 19.12.2012</t>
  </si>
  <si>
    <t>2</t>
  </si>
  <si>
    <t>3</t>
  </si>
  <si>
    <t>4</t>
  </si>
  <si>
    <t>6</t>
  </si>
  <si>
    <t>дата</t>
  </si>
  <si>
    <t>погашение  процентов 25.12</t>
  </si>
  <si>
    <t>погашение в 2015 году 10.12</t>
  </si>
  <si>
    <t>Договоры финансовой аренды (лизинга) №№0327-011-Л/2011,0327-001-Л/2011,0327-002-Л/2011,0327-003-Л/2011,0327-004-Л/2011,0327-005-Л/2011,0327-006-Л/2011,0327-007-Л/2011,0327-009-К/2011,0327-010-К/2011,0327-016-Л/2011,0327-008-Л/2011,0327-012-К/2011,0327-013-К/2011,0327-014-К/2011,0327-015-Л/2011 от 23 июня 2011г.</t>
  </si>
  <si>
    <t xml:space="preserve"> первоначальная сумма обязательств 563 979 900,00</t>
  </si>
  <si>
    <t>на 2015г.-109 533 504,00</t>
  </si>
  <si>
    <t>на 2016г.-76 015 245,00</t>
  </si>
  <si>
    <t>Цель</t>
  </si>
  <si>
    <t>наименование</t>
  </si>
  <si>
    <t>обязательства</t>
  </si>
  <si>
    <t xml:space="preserve">Государственные гарантии ЧР </t>
  </si>
  <si>
    <t>Государственная гарантия           № 07 от 23 июня 2011г.               Принципал                             ГУП"Спецдортехника"                   Бенефициар ОАО "ГТЛК"</t>
  </si>
  <si>
    <t>Государственная гарантия           № 07 от 23 июня 2011г.               Принципал                             МУП"Грозтрубопровод"                   Бенефициар ОАО "ГТЛК"</t>
  </si>
  <si>
    <t xml:space="preserve">Муниципальные гарантии </t>
  </si>
  <si>
    <t>7</t>
  </si>
  <si>
    <t>9</t>
  </si>
  <si>
    <t>10</t>
  </si>
  <si>
    <t>Соглашение №01 от 09.09.2013</t>
  </si>
  <si>
    <t>Кредит Администрации Шатойского р-на</t>
  </si>
  <si>
    <t>Соглашение №02 от 09.09.2013</t>
  </si>
  <si>
    <t>Соглашение №03 от 09.09.2013</t>
  </si>
  <si>
    <t>Сумма по состоянию на 01.01.2013 г.</t>
  </si>
  <si>
    <t>Сумма по состоянию на 01.01.2015 г.</t>
  </si>
  <si>
    <t>Сумма по состоянию на 01.01.2016 г.</t>
  </si>
  <si>
    <t>Соглашение №09 от 19.12.2013</t>
  </si>
  <si>
    <t>2016 год</t>
  </si>
  <si>
    <t>Срок гарантии</t>
  </si>
  <si>
    <t>Сумма по состоянию на 01.07.14</t>
  </si>
  <si>
    <t>на 2014г.-27383376</t>
  </si>
  <si>
    <t>погашение в 2014 году 31.12.14</t>
  </si>
  <si>
    <t>2017 год</t>
  </si>
  <si>
    <t>предоставлено в 2016 году</t>
  </si>
  <si>
    <t>погашение в 2016 году 10.12</t>
  </si>
  <si>
    <t>Сумма по состоянию на 01.01.2017 г.</t>
  </si>
  <si>
    <t>предоставлено в 2017 году</t>
  </si>
  <si>
    <t>погашение в 2017 году 10.12</t>
  </si>
  <si>
    <t>Сумма по состоянию на 01.01.2018 г.</t>
  </si>
  <si>
    <t>Соглашение №04 от 15.11.2013</t>
  </si>
  <si>
    <t xml:space="preserve">погашение  процентов </t>
  </si>
  <si>
    <t>13.</t>
  </si>
  <si>
    <t xml:space="preserve"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муниципальным кредитам, предоставленным Минфином Чеченской Республики бюджетам районов </t>
  </si>
  <si>
    <t>Сумма по состоянию на 01.01.2014 г.</t>
  </si>
  <si>
    <t>сумма обязательств на 01.01.2015г. - 168424655</t>
  </si>
  <si>
    <t>сумма обязательств на 01.01.2015г. - 117 083 256</t>
  </si>
  <si>
    <t>Сумма посстоянию на 01.01.2019 г.</t>
  </si>
  <si>
    <t>2018 год</t>
  </si>
  <si>
    <t>погашение в 2018 году</t>
  </si>
  <si>
    <t>привлечение в 2018 году</t>
  </si>
  <si>
    <t>предоставлено в 2018 году</t>
  </si>
  <si>
    <t xml:space="preserve">погашение в 2018 году </t>
  </si>
  <si>
    <t>Сумма по состоянию на 01.01.2019</t>
  </si>
  <si>
    <t>Соглашение № 01 от 27.08.2014</t>
  </si>
  <si>
    <t>дата погашения</t>
  </si>
  <si>
    <t>Соглашение №01 от 12.08.2015</t>
  </si>
  <si>
    <t xml:space="preserve"> </t>
  </si>
  <si>
    <t>Срок возврата бюджетного кредита</t>
  </si>
  <si>
    <t>31.12.2016г</t>
  </si>
  <si>
    <t>31.12.2017г.</t>
  </si>
  <si>
    <t>31.12.2018г.</t>
  </si>
  <si>
    <t>1.09.2016г</t>
  </si>
  <si>
    <t>25 июля 2018 г.</t>
  </si>
  <si>
    <t>1.09.2016г.</t>
  </si>
  <si>
    <t>1.08.2017г.</t>
  </si>
  <si>
    <t>10.12.2015г. ПРОССРОЧЕННО</t>
  </si>
  <si>
    <t>1.11.2016 г.</t>
  </si>
  <si>
    <t>Объем  государственного долга</t>
  </si>
  <si>
    <t>Государственные  гарантия- всего:</t>
  </si>
  <si>
    <t>Информация о бюджетных кредитах, привлеченных в бюджет Чеченской Республики от других бюджетов</t>
  </si>
  <si>
    <t>бюджетной системы Российской федерации и государственной гарантии представленной Правительством Чеченской Республики</t>
  </si>
  <si>
    <t>Сумма по состоянию на 01.04.2017 г.</t>
  </si>
  <si>
    <t>Сумма по состоянию на 01.07.2017 г.</t>
  </si>
  <si>
    <t>Сумма по состоянию 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</si>
</sst>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0" xfId="0" applyFont="1" applyFill="1"/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65" fontId="4" fillId="3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/>
    <xf numFmtId="2" fontId="0" fillId="0" borderId="1" xfId="0" applyNumberFormat="1" applyFill="1" applyBorder="1" applyAlignment="1">
      <alignment vertical="center" wrapText="1"/>
    </xf>
    <xf numFmtId="17" fontId="0" fillId="0" borderId="0" xfId="0" applyNumberFormat="1"/>
    <xf numFmtId="165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 wrapText="1"/>
    </xf>
    <xf numFmtId="2" fontId="0" fillId="5" borderId="1" xfId="0" applyNumberFormat="1" applyFill="1" applyBorder="1" applyAlignment="1">
      <alignment vertical="center" wrapText="1"/>
    </xf>
    <xf numFmtId="2" fontId="0" fillId="6" borderId="1" xfId="0" applyNumberFormat="1" applyFill="1" applyBorder="1" applyAlignment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2" fontId="0" fillId="8" borderId="1" xfId="0" applyNumberFormat="1" applyFill="1" applyBorder="1" applyAlignment="1">
      <alignment vertical="center" wrapText="1"/>
    </xf>
    <xf numFmtId="2" fontId="0" fillId="9" borderId="1" xfId="0" applyNumberFormat="1" applyFill="1" applyBorder="1" applyAlignment="1">
      <alignment vertical="center" wrapText="1"/>
    </xf>
    <xf numFmtId="2" fontId="0" fillId="10" borderId="1" xfId="0" applyNumberFormat="1" applyFill="1" applyBorder="1" applyAlignment="1">
      <alignment vertical="center" wrapText="1"/>
    </xf>
    <xf numFmtId="2" fontId="0" fillId="11" borderId="1" xfId="0" applyNumberFormat="1" applyFill="1" applyBorder="1" applyAlignment="1">
      <alignment vertical="center" wrapText="1"/>
    </xf>
    <xf numFmtId="2" fontId="0" fillId="12" borderId="1" xfId="0" applyNumberFormat="1" applyFill="1" applyBorder="1" applyAlignment="1">
      <alignment vertical="center" wrapText="1"/>
    </xf>
    <xf numFmtId="0" fontId="14" fillId="0" borderId="10" xfId="0" applyFont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13" borderId="1" xfId="0" applyFill="1" applyBorder="1"/>
    <xf numFmtId="164" fontId="3" fillId="13" borderId="4" xfId="0" applyNumberFormat="1" applyFont="1" applyFill="1" applyBorder="1" applyAlignment="1">
      <alignment vertical="center" wrapText="1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165" fontId="8" fillId="13" borderId="1" xfId="0" applyNumberFormat="1" applyFont="1" applyFill="1" applyBorder="1" applyAlignment="1">
      <alignment horizontal="center" vertical="center" wrapText="1"/>
    </xf>
    <xf numFmtId="0" fontId="8" fillId="13" borderId="1" xfId="0" applyNumberFormat="1" applyFont="1" applyFill="1" applyBorder="1" applyAlignment="1">
      <alignment horizontal="center" vertical="center" wrapText="1"/>
    </xf>
    <xf numFmtId="167" fontId="1" fillId="13" borderId="1" xfId="0" applyNumberFormat="1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4" fontId="17" fillId="13" borderId="2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Border="1" applyAlignment="1"/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49" fontId="1" fillId="0" borderId="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0" fillId="0" borderId="7" xfId="0" applyBorder="1" applyAlignment="1"/>
    <xf numFmtId="0" fontId="10" fillId="0" borderId="1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N7" sqref="AN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8" hidden="1" customWidth="1"/>
    <col min="4" max="5" width="10.7109375" hidden="1" customWidth="1"/>
    <col min="6" max="6" width="9" hidden="1" customWidth="1"/>
    <col min="7" max="7" width="10.28515625" style="8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10" hidden="1" customWidth="1"/>
    <col min="12" max="12" width="12.140625" style="7" hidden="1" customWidth="1"/>
    <col min="13" max="16" width="10.7109375" style="7" hidden="1" customWidth="1"/>
    <col min="17" max="17" width="16" style="10" hidden="1" customWidth="1"/>
    <col min="18" max="18" width="15" style="7" hidden="1" customWidth="1"/>
    <col min="19" max="19" width="16.85546875" style="7" hidden="1" customWidth="1"/>
    <col min="20" max="20" width="15" style="7" hidden="1" customWidth="1"/>
    <col min="21" max="21" width="15.7109375" style="7" hidden="1" customWidth="1"/>
    <col min="22" max="22" width="21.140625" style="10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97" t="s">
        <v>121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</row>
    <row r="2" spans="1:35" ht="18.75" customHeight="1" x14ac:dyDescent="0.3">
      <c r="A2" s="100" t="s">
        <v>122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2"/>
    </row>
    <row r="3" spans="1:35" ht="24" customHeight="1" x14ac:dyDescent="0.25">
      <c r="A3" s="103" t="s">
        <v>7</v>
      </c>
      <c r="B3" s="105" t="s">
        <v>0</v>
      </c>
      <c r="C3" s="95" t="s">
        <v>8</v>
      </c>
      <c r="D3" s="105" t="s">
        <v>1</v>
      </c>
      <c r="E3" s="105"/>
      <c r="F3" s="105"/>
      <c r="G3" s="95" t="s">
        <v>4</v>
      </c>
      <c r="H3" s="105" t="s">
        <v>5</v>
      </c>
      <c r="I3" s="105"/>
      <c r="J3" s="105"/>
      <c r="K3" s="94" t="s">
        <v>6</v>
      </c>
      <c r="L3" s="94" t="s">
        <v>12</v>
      </c>
      <c r="M3" s="94"/>
      <c r="N3" s="94"/>
      <c r="O3" s="94"/>
      <c r="P3" s="94"/>
      <c r="Q3" s="94" t="s">
        <v>16</v>
      </c>
      <c r="R3" s="94" t="s">
        <v>13</v>
      </c>
      <c r="S3" s="94"/>
      <c r="T3" s="94"/>
      <c r="U3" s="94"/>
      <c r="V3" s="94" t="s">
        <v>76</v>
      </c>
      <c r="W3" s="94" t="s">
        <v>31</v>
      </c>
      <c r="X3" s="94"/>
      <c r="Y3" s="94"/>
      <c r="Z3" s="94"/>
      <c r="AA3" s="94" t="s">
        <v>87</v>
      </c>
      <c r="AB3" s="94" t="s">
        <v>123</v>
      </c>
      <c r="AC3" s="94" t="s">
        <v>124</v>
      </c>
      <c r="AD3" s="91" t="s">
        <v>99</v>
      </c>
      <c r="AE3" s="92"/>
      <c r="AF3" s="92"/>
      <c r="AG3" s="93" t="s">
        <v>98</v>
      </c>
      <c r="AH3" s="94" t="s">
        <v>125</v>
      </c>
      <c r="AI3" s="94" t="s">
        <v>90</v>
      </c>
    </row>
    <row r="4" spans="1:35" ht="47.25" customHeight="1" x14ac:dyDescent="0.25">
      <c r="A4" s="104"/>
      <c r="B4" s="96"/>
      <c r="C4" s="96"/>
      <c r="D4" s="71" t="s">
        <v>2</v>
      </c>
      <c r="E4" s="71" t="s">
        <v>3</v>
      </c>
      <c r="F4" s="71" t="s">
        <v>23</v>
      </c>
      <c r="G4" s="96"/>
      <c r="H4" s="71" t="s">
        <v>10</v>
      </c>
      <c r="I4" s="71" t="s">
        <v>11</v>
      </c>
      <c r="J4" s="71" t="s">
        <v>23</v>
      </c>
      <c r="K4" s="96"/>
      <c r="L4" s="72" t="s">
        <v>14</v>
      </c>
      <c r="M4" s="72" t="s">
        <v>15</v>
      </c>
      <c r="N4" s="72" t="s">
        <v>54</v>
      </c>
      <c r="O4" s="71" t="s">
        <v>23</v>
      </c>
      <c r="P4" s="71" t="s">
        <v>54</v>
      </c>
      <c r="Q4" s="94"/>
      <c r="R4" s="72" t="s">
        <v>17</v>
      </c>
      <c r="S4" s="72" t="s">
        <v>18</v>
      </c>
      <c r="T4" s="72" t="s">
        <v>81</v>
      </c>
      <c r="U4" s="71" t="s">
        <v>23</v>
      </c>
      <c r="V4" s="94"/>
      <c r="W4" s="72" t="s">
        <v>33</v>
      </c>
      <c r="X4" s="72" t="s">
        <v>106</v>
      </c>
      <c r="Y4" s="72"/>
      <c r="Z4" s="72" t="s">
        <v>32</v>
      </c>
      <c r="AA4" s="94"/>
      <c r="AB4" s="94"/>
      <c r="AC4" s="94"/>
      <c r="AD4" s="73" t="s">
        <v>101</v>
      </c>
      <c r="AE4" s="73" t="s">
        <v>100</v>
      </c>
      <c r="AF4" s="74" t="s">
        <v>23</v>
      </c>
      <c r="AG4" s="93"/>
      <c r="AH4" s="94"/>
      <c r="AI4" s="94"/>
    </row>
    <row r="5" spans="1:35" ht="51.75" customHeight="1" x14ac:dyDescent="0.25">
      <c r="A5" s="75"/>
      <c r="B5" s="76" t="s">
        <v>119</v>
      </c>
      <c r="C5" s="77"/>
      <c r="D5" s="71"/>
      <c r="E5" s="71"/>
      <c r="F5" s="71"/>
      <c r="G5" s="77"/>
      <c r="H5" s="71"/>
      <c r="I5" s="71"/>
      <c r="J5" s="71"/>
      <c r="K5" s="77"/>
      <c r="L5" s="72"/>
      <c r="M5" s="72"/>
      <c r="N5" s="72"/>
      <c r="O5" s="71"/>
      <c r="P5" s="71"/>
      <c r="Q5" s="78"/>
      <c r="R5" s="72"/>
      <c r="S5" s="72"/>
      <c r="T5" s="72"/>
      <c r="U5" s="71"/>
      <c r="V5" s="78"/>
      <c r="W5" s="72"/>
      <c r="X5" s="72"/>
      <c r="Y5" s="72"/>
      <c r="Z5" s="72"/>
      <c r="AA5" s="90">
        <v>5571000000</v>
      </c>
      <c r="AB5" s="90">
        <v>5571000000</v>
      </c>
      <c r="AC5" s="79">
        <v>5571000000</v>
      </c>
      <c r="AD5" s="80"/>
      <c r="AE5" s="80"/>
      <c r="AF5" s="74"/>
      <c r="AG5" s="81"/>
      <c r="AH5" s="82">
        <v>4871111338.3199997</v>
      </c>
      <c r="AI5" s="82"/>
    </row>
    <row r="6" spans="1:35" ht="45" customHeight="1" x14ac:dyDescent="0.25">
      <c r="A6" s="75">
        <v>1</v>
      </c>
      <c r="B6" s="76" t="s">
        <v>120</v>
      </c>
      <c r="C6" s="77"/>
      <c r="D6" s="71"/>
      <c r="E6" s="71"/>
      <c r="F6" s="71"/>
      <c r="G6" s="77"/>
      <c r="H6" s="71"/>
      <c r="I6" s="71"/>
      <c r="J6" s="71"/>
      <c r="K6" s="77"/>
      <c r="L6" s="72"/>
      <c r="M6" s="72"/>
      <c r="N6" s="72"/>
      <c r="O6" s="71"/>
      <c r="P6" s="71"/>
      <c r="Q6" s="78"/>
      <c r="R6" s="72"/>
      <c r="S6" s="72"/>
      <c r="T6" s="72"/>
      <c r="U6" s="71"/>
      <c r="V6" s="78"/>
      <c r="W6" s="72"/>
      <c r="X6" s="72"/>
      <c r="Y6" s="72"/>
      <c r="Z6" s="72"/>
      <c r="AA6" s="90">
        <v>700000000</v>
      </c>
      <c r="AB6" s="90">
        <v>700000000</v>
      </c>
      <c r="AC6" s="83">
        <v>700000000</v>
      </c>
      <c r="AD6" s="80"/>
      <c r="AE6" s="80"/>
      <c r="AF6" s="74"/>
      <c r="AG6" s="81"/>
      <c r="AH6" s="83">
        <v>700000000</v>
      </c>
      <c r="AI6" s="90"/>
    </row>
    <row r="7" spans="1:35" s="5" customFormat="1" ht="111.75" customHeight="1" x14ac:dyDescent="0.25">
      <c r="A7" s="84" t="s">
        <v>50</v>
      </c>
      <c r="B7" s="85" t="s">
        <v>9</v>
      </c>
      <c r="C7" s="78" t="e">
        <f>#REF!+#REF!+#REF!+#REF!+#REF!+#REF!+#REF!+#REF!</f>
        <v>#REF!</v>
      </c>
      <c r="D7" s="72" t="e">
        <f>#REF!+#REF!+#REF!+#REF!+#REF!+#REF!+#REF!+#REF!</f>
        <v>#REF!</v>
      </c>
      <c r="E7" s="72" t="e">
        <f>#REF!+#REF!+#REF!+#REF!+#REF!+#REF!+#REF!+#REF!</f>
        <v>#REF!</v>
      </c>
      <c r="F7" s="72" t="e">
        <f>#REF!+#REF!+#REF!+#REF!+#REF!+#REF!+#REF!+#REF!</f>
        <v>#REF!</v>
      </c>
      <c r="G7" s="72" t="e">
        <f>#REF!+#REF!+#REF!+#REF!+#REF!+#REF!+#REF!+#REF!</f>
        <v>#REF!</v>
      </c>
      <c r="H7" s="72" t="e">
        <f>#REF!+#REF!+#REF!+#REF!+#REF!+#REF!+#REF!+#REF!+#REF!</f>
        <v>#REF!</v>
      </c>
      <c r="I7" s="72" t="e">
        <f>#REF!+#REF!+#REF!+#REF!+#REF!+#REF!+#REF!+#REF!+#REF!</f>
        <v>#REF!</v>
      </c>
      <c r="J7" s="86" t="e">
        <f>#REF!+#REF!+#REF!+#REF!+#REF!+#REF!+#REF!+#REF!+#REF!</f>
        <v>#REF!</v>
      </c>
      <c r="K7" s="72" t="e">
        <f>#REF!+#REF!+#REF!+#REF!+#REF!+#REF!+#REF!+#REF!+#REF!</f>
        <v>#REF!</v>
      </c>
      <c r="L7" s="72" t="e">
        <f>#REF!+#REF!+#REF!+#REF!+#REF!+#REF!+#REF!+#REF!+#REF!+#REF!+#REF!+#REF!</f>
        <v>#REF!</v>
      </c>
      <c r="M7" s="72" t="e">
        <f>#REF!+#REF!+#REF!+#REF!+#REF!+#REF!+#REF!+#REF!+#REF!</f>
        <v>#REF!</v>
      </c>
      <c r="N7" s="72"/>
      <c r="O7" s="87" t="e">
        <f>#REF!+#REF!+#REF!+#REF!+#REF!+#REF!+#REF!+#REF!+#REF!+#REF!+#REF!+#REF!</f>
        <v>#REF!</v>
      </c>
      <c r="P7" s="78"/>
      <c r="Q7" s="78" t="e">
        <f>#REF!+#REF!+#REF!+#REF!+#REF!+#REF!+#REF!+#REF!+#REF!+#REF!+#REF!+#REF!</f>
        <v>#REF!</v>
      </c>
      <c r="R7" s="78" t="e">
        <f>#REF!+#REF!+#REF!+#REF!+#REF!+#REF!+#REF!+#REF!+#REF!+#REF!+#REF!+#REF!+#REF!+#REF!+#REF!+#REF!</f>
        <v>#REF!</v>
      </c>
      <c r="S7" s="78" t="e">
        <f>#REF!+#REF!+#REF!+#REF!+#REF!+#REF!+#REF!+#REF!+#REF!+#REF!+#REF!+#REF!+#REF!+#REF!+#REF!</f>
        <v>#REF!</v>
      </c>
      <c r="T7" s="78" t="e">
        <f>#REF!+#REF!+#REF!+#REF!+#REF!+#REF!+#REF!+#REF!</f>
        <v>#REF!</v>
      </c>
      <c r="U7" s="78" t="e">
        <f>#REF!+#REF!+#REF!+#REF!+#REF!+#REF!+#REF!+#REF!+#REF!+#REF!+#REF!+#REF!</f>
        <v>#REF!</v>
      </c>
      <c r="V7" s="88" t="e">
        <f>#REF!+#REF!+#REF!+#REF!+#REF!+#REF!+#REF!+#REF!+#REF!+#REF!+#REF!+#REF!+#REF!+#REF!+#REF!+#REF!</f>
        <v>#REF!</v>
      </c>
      <c r="W7" s="83" t="e">
        <f>#REF!+#REF!+#REF!+#REF!+#REF!+#REF!+#REF!+#REF!+#REF!+#REF!+#REF!+#REF!</f>
        <v>#REF!</v>
      </c>
      <c r="X7" s="88"/>
      <c r="Y7" s="88"/>
      <c r="Z7" s="83" t="e">
        <f>#REF!+#REF!+#REF!+#REF!+#REF!+#REF!+#REF!+#REF!+#REF!+#REF!+#REF!+#REF!+#REF!+#REF!+#REF!+#REF!</f>
        <v>#REF!</v>
      </c>
      <c r="AA7" s="90">
        <v>4871000000</v>
      </c>
      <c r="AB7" s="90">
        <v>4871000000</v>
      </c>
      <c r="AC7" s="83">
        <v>4871000000</v>
      </c>
      <c r="AD7" s="89"/>
      <c r="AE7" s="89"/>
      <c r="AF7" s="89"/>
      <c r="AG7" s="89"/>
      <c r="AH7" s="82">
        <v>4171111338.3200002</v>
      </c>
      <c r="AI7" s="90"/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5"/>
  <sheetViews>
    <sheetView view="pageBreakPreview" topLeftCell="B1" zoomScale="98" zoomScaleSheetLayoutView="98" workbookViewId="0">
      <selection activeCell="AI6" sqref="AI6:AI24"/>
    </sheetView>
  </sheetViews>
  <sheetFormatPr defaultRowHeight="15" x14ac:dyDescent="0.25"/>
  <cols>
    <col min="1" max="1" width="4.5703125" customWidth="1"/>
    <col min="2" max="2" width="20.5703125" customWidth="1"/>
    <col min="3" max="3" width="12" customWidth="1"/>
    <col min="4" max="4" width="10.85546875" hidden="1" customWidth="1"/>
    <col min="5" max="7" width="9.140625" hidden="1" customWidth="1"/>
    <col min="8" max="8" width="12.42578125" hidden="1" customWidth="1"/>
    <col min="9" max="9" width="9.140625" hidden="1" customWidth="1"/>
    <col min="10" max="10" width="11" hidden="1" customWidth="1"/>
    <col min="11" max="11" width="9.140625" hidden="1" customWidth="1"/>
    <col min="12" max="12" width="12" hidden="1" customWidth="1"/>
    <col min="13" max="15" width="9.140625" hidden="1" customWidth="1"/>
    <col min="16" max="16" width="12.42578125" hidden="1" customWidth="1"/>
    <col min="17" max="19" width="9.140625" hidden="1" customWidth="1"/>
    <col min="20" max="20" width="12.42578125" customWidth="1"/>
    <col min="21" max="21" width="8.85546875" customWidth="1"/>
    <col min="22" max="22" width="8.5703125" customWidth="1"/>
    <col min="23" max="23" width="8.7109375" customWidth="1"/>
    <col min="24" max="24" width="14.5703125" customWidth="1"/>
    <col min="25" max="25" width="9.42578125" customWidth="1"/>
    <col min="26" max="28" width="8.85546875" customWidth="1"/>
    <col min="29" max="29" width="11" customWidth="1"/>
    <col min="30" max="30" width="9.28515625" customWidth="1"/>
    <col min="31" max="31" width="8.7109375" customWidth="1"/>
    <col min="32" max="32" width="9" customWidth="1"/>
    <col min="33" max="33" width="8.85546875" customWidth="1"/>
    <col min="34" max="34" width="12.85546875" customWidth="1"/>
    <col min="35" max="35" width="9.42578125" customWidth="1"/>
    <col min="36" max="37" width="8.7109375" customWidth="1"/>
    <col min="38" max="38" width="8.85546875" customWidth="1"/>
    <col min="39" max="39" width="10" customWidth="1"/>
  </cols>
  <sheetData>
    <row r="2" spans="1:39" ht="18.75" customHeight="1" x14ac:dyDescent="0.25">
      <c r="A2" s="106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9" ht="18.7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9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9" ht="24" customHeight="1" x14ac:dyDescent="0.25">
      <c r="A5" s="116" t="s">
        <v>7</v>
      </c>
      <c r="B5" s="118" t="s">
        <v>0</v>
      </c>
      <c r="C5" s="23"/>
      <c r="D5" s="119" t="s">
        <v>8</v>
      </c>
      <c r="E5" s="120" t="s">
        <v>1</v>
      </c>
      <c r="F5" s="121"/>
      <c r="G5" s="122"/>
      <c r="H5" s="119" t="s">
        <v>4</v>
      </c>
      <c r="I5" s="120" t="s">
        <v>5</v>
      </c>
      <c r="J5" s="121"/>
      <c r="K5" s="122"/>
      <c r="L5" s="111" t="s">
        <v>75</v>
      </c>
      <c r="M5" s="113" t="s">
        <v>12</v>
      </c>
      <c r="N5" s="114"/>
      <c r="O5" s="115"/>
      <c r="P5" s="111" t="s">
        <v>95</v>
      </c>
      <c r="Q5" s="113" t="s">
        <v>13</v>
      </c>
      <c r="R5" s="114"/>
      <c r="S5" s="115"/>
      <c r="T5" s="111" t="s">
        <v>76</v>
      </c>
      <c r="U5" s="113" t="s">
        <v>31</v>
      </c>
      <c r="V5" s="114"/>
      <c r="W5" s="115"/>
      <c r="X5" s="111" t="s">
        <v>77</v>
      </c>
      <c r="Y5" s="113" t="s">
        <v>79</v>
      </c>
      <c r="Z5" s="114"/>
      <c r="AA5" s="114"/>
      <c r="AB5" s="115"/>
      <c r="AC5" s="111" t="s">
        <v>87</v>
      </c>
      <c r="AD5" s="113" t="s">
        <v>84</v>
      </c>
      <c r="AE5" s="114"/>
      <c r="AF5" s="114"/>
      <c r="AG5" s="115"/>
      <c r="AH5" s="111" t="s">
        <v>90</v>
      </c>
      <c r="AI5" s="113" t="s">
        <v>99</v>
      </c>
      <c r="AJ5" s="114"/>
      <c r="AK5" s="114"/>
      <c r="AL5" s="115"/>
      <c r="AM5" s="111" t="s">
        <v>104</v>
      </c>
    </row>
    <row r="6" spans="1:39" ht="75" x14ac:dyDescent="0.25">
      <c r="A6" s="117"/>
      <c r="B6" s="117"/>
      <c r="C6" s="1" t="s">
        <v>22</v>
      </c>
      <c r="D6" s="117"/>
      <c r="E6" s="21" t="s">
        <v>25</v>
      </c>
      <c r="F6" s="21" t="s">
        <v>3</v>
      </c>
      <c r="G6" s="21" t="s">
        <v>23</v>
      </c>
      <c r="H6" s="117"/>
      <c r="I6" s="21" t="s">
        <v>26</v>
      </c>
      <c r="J6" s="21" t="s">
        <v>11</v>
      </c>
      <c r="K6" s="21" t="s">
        <v>23</v>
      </c>
      <c r="L6" s="117"/>
      <c r="M6" s="21" t="s">
        <v>27</v>
      </c>
      <c r="N6" s="2" t="s">
        <v>15</v>
      </c>
      <c r="O6" s="1" t="s">
        <v>55</v>
      </c>
      <c r="P6" s="112"/>
      <c r="Q6" s="21" t="s">
        <v>28</v>
      </c>
      <c r="R6" s="27" t="s">
        <v>83</v>
      </c>
      <c r="S6" s="1" t="s">
        <v>55</v>
      </c>
      <c r="T6" s="112"/>
      <c r="U6" s="21" t="s">
        <v>36</v>
      </c>
      <c r="V6" s="27" t="s">
        <v>56</v>
      </c>
      <c r="W6" s="21" t="s">
        <v>92</v>
      </c>
      <c r="X6" s="112"/>
      <c r="Y6" s="63" t="s">
        <v>109</v>
      </c>
      <c r="Z6" s="21" t="s">
        <v>85</v>
      </c>
      <c r="AA6" s="27" t="s">
        <v>86</v>
      </c>
      <c r="AB6" s="21" t="s">
        <v>23</v>
      </c>
      <c r="AC6" s="112"/>
      <c r="AD6" s="63" t="s">
        <v>109</v>
      </c>
      <c r="AE6" s="21" t="s">
        <v>88</v>
      </c>
      <c r="AF6" s="27" t="s">
        <v>89</v>
      </c>
      <c r="AG6" s="21" t="s">
        <v>23</v>
      </c>
      <c r="AH6" s="112"/>
      <c r="AI6" s="63" t="s">
        <v>109</v>
      </c>
      <c r="AJ6" s="21" t="s">
        <v>102</v>
      </c>
      <c r="AK6" s="27" t="s">
        <v>103</v>
      </c>
      <c r="AL6" s="21" t="s">
        <v>23</v>
      </c>
      <c r="AM6" s="112"/>
    </row>
    <row r="7" spans="1:39" s="5" customFormat="1" ht="120" x14ac:dyDescent="0.25">
      <c r="A7" s="11" t="s">
        <v>19</v>
      </c>
      <c r="B7" s="12" t="s">
        <v>24</v>
      </c>
      <c r="C7" s="12"/>
      <c r="D7" s="20">
        <f t="shared" ref="D7:H7" si="0">D9+D10+D11+D12+D13+D14+D15+D16</f>
        <v>350000</v>
      </c>
      <c r="E7" s="13">
        <f t="shared" si="0"/>
        <v>0</v>
      </c>
      <c r="F7" s="13">
        <f>F9+F10+F11+F12+F13+F14+F15+F16</f>
        <v>0</v>
      </c>
      <c r="G7" s="13">
        <f>G9+G10+G11+G12+G13+G14+G15+G16</f>
        <v>9625</v>
      </c>
      <c r="H7" s="13">
        <f t="shared" si="0"/>
        <v>350000</v>
      </c>
      <c r="I7" s="13">
        <f>I9+I10+I11+I12+I13+I14+I15+I16+I17+I21</f>
        <v>125100</v>
      </c>
      <c r="J7" s="13">
        <f>J9+J10+J11+J12+J13+J14+J15+J16+J17+J21</f>
        <v>49800</v>
      </c>
      <c r="K7" s="13">
        <f>K9+K10+K11+K12+K13+K14+K15+K16+K17+K21</f>
        <v>10868.17418</v>
      </c>
      <c r="L7" s="13">
        <f>L9+L10+L11+L12+L13+L14+L15+L16+L17+L21</f>
        <v>425300</v>
      </c>
      <c r="M7" s="13">
        <f>M9+M10+M11+M12+M13+M14+M15+M16+M17+M21+M18+M19+M20+M22</f>
        <v>94566.6</v>
      </c>
      <c r="N7" s="13">
        <f>N9+N10+N11+N12+N13+N14+N15+N16+N17+N21</f>
        <v>0</v>
      </c>
      <c r="O7" s="13">
        <f>O9+O10+O11+O12+O13+O14+O15+O16+O17+O18+O19+O20+O22</f>
        <v>13875.703020000003</v>
      </c>
      <c r="P7" s="13">
        <f>P9+P10+P11+P12+P13+P14+P15+P16+P17+P18+P19+P20+P22</f>
        <v>519866.6</v>
      </c>
      <c r="Q7" s="13">
        <f>Q9+Q10+Q11+Q12+Q13+Q14+Q15+Q16+Q17+Q21+Q18+Q19+Q20+Q23</f>
        <v>20346</v>
      </c>
      <c r="R7" s="13">
        <f>R9+R10+R11+R12+R13+R14+R15+R16+R17+R21+R23</f>
        <v>20588.235290000001</v>
      </c>
      <c r="S7" s="13">
        <f t="shared" ref="S7:AF7" si="1">S9+S10+S11+S12+S13+S14+S15+S16+S17+S18+S19+S20+S22+S23</f>
        <v>12834.73698</v>
      </c>
      <c r="T7" s="13">
        <f>T9+T10+T11+T12+T13+T14+T15+T16+T17+T18+T19+T20+T22+T23</f>
        <v>519624.36470999999</v>
      </c>
      <c r="U7" s="13">
        <f t="shared" si="1"/>
        <v>46588.235289999997</v>
      </c>
      <c r="V7" s="13">
        <f t="shared" si="1"/>
        <v>95888.235289999997</v>
      </c>
      <c r="W7" s="13">
        <f>W9+W10+W11+W12+W13+W14+W15+W16+W17+W18+W19+W20+W22+W23+W24</f>
        <v>8482.9975900000009</v>
      </c>
      <c r="X7" s="60">
        <f>X9+X10+X11+X12+X13+X14+X15+X16+X17+X18+X19+X20+X22+X23+X24</f>
        <v>489988.36470999999</v>
      </c>
      <c r="Y7" s="69"/>
      <c r="Z7" s="13">
        <f t="shared" si="1"/>
        <v>0</v>
      </c>
      <c r="AA7" s="13">
        <f>AA9+AA10+AA11+AA12+AA13+AA14+AA15+AA16+AA17+AA18+AA19+AA20+AA22+AA23</f>
        <v>115154.83528999999</v>
      </c>
      <c r="AB7" s="13">
        <f>AB9+AB10+AB11+AB12+AB13+AB14+AB15+AB16+AB17+AB18+AB19+AB20+AB22+AB23+AB24</f>
        <v>4271.2712799999999</v>
      </c>
      <c r="AC7" s="13">
        <f>AC9+AC10+AC11+AC12+AC13+AC14+AC15+AC16+AC17+AC18+AC19+AC20+AC22+AC23+AC24</f>
        <v>374833.52942000004</v>
      </c>
      <c r="AD7" s="70"/>
      <c r="AE7" s="13">
        <f t="shared" si="1"/>
        <v>0</v>
      </c>
      <c r="AF7" s="13">
        <f t="shared" si="1"/>
        <v>40934.235289999997</v>
      </c>
      <c r="AG7" s="13">
        <f>AG9+AG10+AG11+AG12+AG13+AG14+AG15+AG16+AG17+AG18+AG19+AG20+AG22+AG23</f>
        <v>1441.1764700000001</v>
      </c>
      <c r="AH7" s="13">
        <f>AH9+AH10+AH11+AH12+AH13+AH14+AH15+AH16+AH17+AH18+AH19+AH20+AH22+AH23+AH24</f>
        <v>333899.29413000005</v>
      </c>
      <c r="AI7" s="70"/>
      <c r="AJ7" s="13">
        <f t="shared" ref="AJ7:AK7" si="2">AJ9+AJ10+AJ11+AJ12+AJ13+AJ14+AJ15+AJ16+AJ17+AJ18+AJ19+AJ20+AJ22+AJ23</f>
        <v>0</v>
      </c>
      <c r="AK7" s="13">
        <f t="shared" si="2"/>
        <v>20588.235290000001</v>
      </c>
      <c r="AL7" s="13">
        <f>AL9+AL10+AL11+AL12+AL13+AL14+AL15+AL16+AL17+AL18+AL19+AL20+AL22+AL23</f>
        <v>1338.2352900000001</v>
      </c>
      <c r="AM7" s="13">
        <f>AM9+AM10+AM11+AM12+AM13+AM14+AM15+AM16+AM17+AM18+AM19+AM20+AM22+AM23+AM24</f>
        <v>293647.05884000007</v>
      </c>
    </row>
    <row r="8" spans="1:39" s="5" customFormat="1" x14ac:dyDescent="0.25">
      <c r="A8" s="15"/>
      <c r="B8" s="16" t="s">
        <v>21</v>
      </c>
      <c r="C8" s="16"/>
      <c r="D8" s="20"/>
      <c r="E8" s="18"/>
      <c r="F8" s="18"/>
      <c r="G8" s="18"/>
      <c r="H8" s="20"/>
      <c r="I8" s="18"/>
      <c r="J8" s="18"/>
      <c r="K8" s="18"/>
      <c r="L8" s="20"/>
      <c r="M8" s="17"/>
      <c r="N8" s="17"/>
      <c r="O8" s="17"/>
      <c r="P8" s="20"/>
      <c r="Q8" s="17"/>
      <c r="R8" s="17"/>
      <c r="S8" s="17"/>
      <c r="T8" s="20"/>
      <c r="U8" s="26"/>
      <c r="V8" s="26"/>
      <c r="W8" s="26"/>
      <c r="X8" s="29" t="s">
        <v>108</v>
      </c>
      <c r="Y8" s="62"/>
      <c r="Z8" s="26"/>
      <c r="AA8" s="26"/>
      <c r="AB8" s="26"/>
      <c r="AC8" s="29"/>
      <c r="AD8" s="62"/>
      <c r="AE8" s="26"/>
      <c r="AF8" s="26"/>
      <c r="AG8" s="26"/>
      <c r="AH8" s="29"/>
      <c r="AI8" s="62"/>
      <c r="AJ8" s="26"/>
      <c r="AK8" s="26"/>
      <c r="AL8" s="26"/>
      <c r="AM8" s="29"/>
    </row>
    <row r="9" spans="1:39" s="5" customFormat="1" ht="45" x14ac:dyDescent="0.25">
      <c r="A9" s="6" t="s">
        <v>19</v>
      </c>
      <c r="B9" s="51" t="s">
        <v>29</v>
      </c>
      <c r="C9" s="3" t="s">
        <v>30</v>
      </c>
      <c r="D9" s="9">
        <v>350000</v>
      </c>
      <c r="E9" s="4"/>
      <c r="F9" s="4"/>
      <c r="G9" s="4">
        <v>9625</v>
      </c>
      <c r="H9" s="30">
        <f>D9+E9-F9</f>
        <v>350000</v>
      </c>
      <c r="I9" s="31"/>
      <c r="J9" s="32"/>
      <c r="K9" s="31">
        <v>9625</v>
      </c>
      <c r="L9" s="30">
        <f>H9+I9-J9</f>
        <v>350000</v>
      </c>
      <c r="M9" s="31"/>
      <c r="N9" s="31"/>
      <c r="O9" s="31">
        <v>9625</v>
      </c>
      <c r="P9" s="30">
        <f>L9+M9-N9</f>
        <v>350000</v>
      </c>
      <c r="Q9" s="31"/>
      <c r="R9" s="31">
        <v>20588.235290000001</v>
      </c>
      <c r="S9" s="31">
        <f>4983.90411+843.83562</f>
        <v>5827.7397300000002</v>
      </c>
      <c r="T9" s="30">
        <f>P9+Q9-R9</f>
        <v>329411.76471000002</v>
      </c>
      <c r="U9" s="58">
        <v>17588.235290000001</v>
      </c>
      <c r="V9" s="31">
        <v>20588.235290000001</v>
      </c>
      <c r="W9" s="26">
        <v>1647.05882</v>
      </c>
      <c r="X9" s="61">
        <f>T9+U9-V9</f>
        <v>326411.76471000002</v>
      </c>
      <c r="Y9" s="66" t="s">
        <v>110</v>
      </c>
      <c r="Z9" s="26"/>
      <c r="AA9" s="65">
        <v>20588.235290000001</v>
      </c>
      <c r="AB9" s="64">
        <v>1544.1176499999999</v>
      </c>
      <c r="AC9" s="25">
        <f>X9+Z9-AA9</f>
        <v>305823.52942000004</v>
      </c>
      <c r="AD9" s="64" t="s">
        <v>111</v>
      </c>
      <c r="AE9" s="26"/>
      <c r="AF9" s="31">
        <v>20588.235290000001</v>
      </c>
      <c r="AG9" s="26">
        <v>1441.1764700000001</v>
      </c>
      <c r="AH9" s="25">
        <f>AC9+AE9-AF9</f>
        <v>285235.29413000005</v>
      </c>
      <c r="AI9" s="64" t="s">
        <v>112</v>
      </c>
      <c r="AJ9" s="26"/>
      <c r="AK9" s="31">
        <v>20588.235290000001</v>
      </c>
      <c r="AL9" s="26">
        <v>1338.2352900000001</v>
      </c>
      <c r="AM9" s="25">
        <f>AH9+AJ9-AK9</f>
        <v>264647.05884000007</v>
      </c>
    </row>
    <row r="10" spans="1:39" s="5" customFormat="1" ht="49.5" hidden="1" customHeight="1" x14ac:dyDescent="0.25">
      <c r="A10" s="6" t="s">
        <v>20</v>
      </c>
      <c r="B10" s="3" t="s">
        <v>34</v>
      </c>
      <c r="C10" s="3" t="s">
        <v>35</v>
      </c>
      <c r="D10" s="19"/>
      <c r="E10" s="4"/>
      <c r="F10" s="14"/>
      <c r="G10" s="22"/>
      <c r="H10" s="30"/>
      <c r="I10" s="31">
        <v>49800</v>
      </c>
      <c r="J10" s="31">
        <v>49800</v>
      </c>
      <c r="K10" s="35">
        <v>1230.03279</v>
      </c>
      <c r="L10" s="30">
        <f>I10-J10</f>
        <v>0</v>
      </c>
      <c r="M10" s="31"/>
      <c r="N10" s="31"/>
      <c r="O10" s="31"/>
      <c r="P10" s="30">
        <f>L10+M10-N10</f>
        <v>0</v>
      </c>
      <c r="Q10" s="31"/>
      <c r="R10" s="31"/>
      <c r="S10" s="31"/>
      <c r="T10" s="30">
        <f>P10+Q10-R10</f>
        <v>0</v>
      </c>
      <c r="U10" s="26"/>
      <c r="V10" s="26"/>
      <c r="W10" s="26"/>
      <c r="X10" s="25">
        <f t="shared" ref="X10:X24" si="3">T10+U10-V10</f>
        <v>0</v>
      </c>
      <c r="Y10" s="67"/>
      <c r="Z10" s="26"/>
      <c r="AA10" s="26"/>
      <c r="AB10" s="26"/>
      <c r="AC10" s="25">
        <f t="shared" ref="AC10" si="4">X10+Z10-AA10</f>
        <v>0</v>
      </c>
      <c r="AD10" s="64"/>
      <c r="AE10" s="26"/>
      <c r="AF10" s="26"/>
      <c r="AG10" s="26"/>
      <c r="AH10" s="25">
        <f t="shared" ref="AH10" si="5">AC10+AE10-AF10</f>
        <v>0</v>
      </c>
      <c r="AI10" s="64"/>
      <c r="AJ10" s="26"/>
      <c r="AK10" s="26"/>
      <c r="AL10" s="26"/>
      <c r="AM10" s="25">
        <f t="shared" ref="AM10" si="6">AH10+AJ10-AK10</f>
        <v>0</v>
      </c>
    </row>
    <row r="11" spans="1:39" ht="45.75" customHeight="1" x14ac:dyDescent="0.25">
      <c r="A11" s="34">
        <v>2</v>
      </c>
      <c r="B11" s="50" t="s">
        <v>37</v>
      </c>
      <c r="C11" s="3" t="s">
        <v>38</v>
      </c>
      <c r="D11" s="28"/>
      <c r="E11" s="28"/>
      <c r="F11" s="28"/>
      <c r="G11" s="28"/>
      <c r="H11" s="25"/>
      <c r="I11" s="24">
        <v>5000</v>
      </c>
      <c r="J11" s="24"/>
      <c r="K11" s="24"/>
      <c r="L11" s="30">
        <f>I11-J11</f>
        <v>5000</v>
      </c>
      <c r="M11" s="24"/>
      <c r="N11" s="24"/>
      <c r="O11" s="33">
        <v>212.44877</v>
      </c>
      <c r="P11" s="30">
        <f t="shared" ref="P11:P20" si="7">L11+M11-N11</f>
        <v>5000</v>
      </c>
      <c r="Q11" s="24"/>
      <c r="R11" s="24"/>
      <c r="S11" s="24">
        <v>206.25</v>
      </c>
      <c r="T11" s="30">
        <f t="shared" ref="T11:T23" si="8">P11+Q11-R11</f>
        <v>5000</v>
      </c>
      <c r="U11" s="24"/>
      <c r="V11" s="24">
        <v>5000</v>
      </c>
      <c r="W11" s="24">
        <v>194.38355999999999</v>
      </c>
      <c r="X11" s="25">
        <f>T11+U11-V11</f>
        <v>0</v>
      </c>
      <c r="Y11" s="67"/>
      <c r="Z11" s="24"/>
      <c r="AA11" s="24"/>
      <c r="AB11" s="24"/>
      <c r="AC11" s="25">
        <f>X11+Z11-AA11</f>
        <v>0</v>
      </c>
      <c r="AD11" s="64"/>
      <c r="AE11" s="24"/>
      <c r="AF11" s="24"/>
      <c r="AG11" s="24"/>
      <c r="AH11" s="25">
        <f>AC11+AE11-AF11</f>
        <v>0</v>
      </c>
      <c r="AI11" s="64"/>
      <c r="AJ11" s="24"/>
      <c r="AK11" s="24"/>
      <c r="AL11" s="24"/>
      <c r="AM11" s="25">
        <f>AH11+AJ11-AK11</f>
        <v>0</v>
      </c>
    </row>
    <row r="12" spans="1:39" ht="45" x14ac:dyDescent="0.25">
      <c r="A12" s="6" t="s">
        <v>51</v>
      </c>
      <c r="B12" s="52" t="s">
        <v>39</v>
      </c>
      <c r="C12" s="3" t="s">
        <v>41</v>
      </c>
      <c r="D12" s="28"/>
      <c r="E12" s="28"/>
      <c r="F12" s="28"/>
      <c r="G12" s="28"/>
      <c r="H12" s="25"/>
      <c r="I12" s="24">
        <v>2300</v>
      </c>
      <c r="J12" s="24"/>
      <c r="K12" s="24"/>
      <c r="L12" s="30">
        <f t="shared" ref="L12:L17" si="9">I12-J12</f>
        <v>2300</v>
      </c>
      <c r="M12" s="24"/>
      <c r="N12" s="24"/>
      <c r="O12" s="24">
        <v>97.726429999999993</v>
      </c>
      <c r="P12" s="30">
        <f t="shared" si="7"/>
        <v>2300</v>
      </c>
      <c r="Q12" s="24"/>
      <c r="R12" s="24"/>
      <c r="S12" s="24">
        <v>94.875</v>
      </c>
      <c r="T12" s="30">
        <f t="shared" si="8"/>
        <v>2300</v>
      </c>
      <c r="U12" s="24"/>
      <c r="V12" s="24">
        <v>2300</v>
      </c>
      <c r="W12" s="24">
        <v>89.416439999999994</v>
      </c>
      <c r="X12" s="25">
        <f t="shared" si="3"/>
        <v>0</v>
      </c>
      <c r="Y12" s="67"/>
      <c r="Z12" s="24"/>
      <c r="AA12" s="24"/>
      <c r="AB12" s="24"/>
      <c r="AC12" s="25">
        <f t="shared" ref="AC12:AC20" si="10">X12+Z12-AA12</f>
        <v>0</v>
      </c>
      <c r="AD12" s="64"/>
      <c r="AE12" s="24"/>
      <c r="AF12" s="24"/>
      <c r="AG12" s="24"/>
      <c r="AH12" s="25">
        <f t="shared" ref="AH12:AH20" si="11">AC12+AE12-AF12</f>
        <v>0</v>
      </c>
      <c r="AI12" s="64"/>
      <c r="AJ12" s="24"/>
      <c r="AK12" s="24"/>
      <c r="AL12" s="24"/>
      <c r="AM12" s="25">
        <f t="shared" ref="AM12:AM20" si="12">AH12+AJ12-AK12</f>
        <v>0</v>
      </c>
    </row>
    <row r="13" spans="1:39" ht="45" x14ac:dyDescent="0.25">
      <c r="A13" s="6" t="s">
        <v>52</v>
      </c>
      <c r="B13" s="48" t="s">
        <v>40</v>
      </c>
      <c r="C13" s="3" t="s">
        <v>78</v>
      </c>
      <c r="D13" s="28"/>
      <c r="E13" s="28"/>
      <c r="F13" s="28"/>
      <c r="G13" s="28"/>
      <c r="H13" s="25"/>
      <c r="I13" s="24">
        <v>4200</v>
      </c>
      <c r="J13" s="24"/>
      <c r="K13" s="24"/>
      <c r="L13" s="30">
        <f t="shared" si="9"/>
        <v>4200</v>
      </c>
      <c r="M13" s="24"/>
      <c r="N13" s="24"/>
      <c r="O13" s="24">
        <v>178.45697000000001</v>
      </c>
      <c r="P13" s="30">
        <f t="shared" si="7"/>
        <v>4200</v>
      </c>
      <c r="Q13" s="24"/>
      <c r="R13" s="24"/>
      <c r="S13" s="24">
        <v>173.25</v>
      </c>
      <c r="T13" s="30">
        <f t="shared" si="8"/>
        <v>4200</v>
      </c>
      <c r="U13" s="24"/>
      <c r="V13" s="24">
        <v>4200</v>
      </c>
      <c r="W13" s="24">
        <v>163.28219000000001</v>
      </c>
      <c r="X13" s="25">
        <f t="shared" si="3"/>
        <v>0</v>
      </c>
      <c r="Y13" s="67"/>
      <c r="Z13" s="24"/>
      <c r="AA13" s="24"/>
      <c r="AB13" s="24"/>
      <c r="AC13" s="25">
        <f t="shared" si="10"/>
        <v>0</v>
      </c>
      <c r="AD13" s="64"/>
      <c r="AE13" s="24"/>
      <c r="AF13" s="24"/>
      <c r="AG13" s="24"/>
      <c r="AH13" s="25">
        <f t="shared" si="11"/>
        <v>0</v>
      </c>
      <c r="AI13" s="64"/>
      <c r="AJ13" s="24"/>
      <c r="AK13" s="24"/>
      <c r="AL13" s="24"/>
      <c r="AM13" s="25">
        <f t="shared" si="12"/>
        <v>0</v>
      </c>
    </row>
    <row r="14" spans="1:39" ht="45" x14ac:dyDescent="0.25">
      <c r="A14" s="34">
        <v>5</v>
      </c>
      <c r="B14" s="49" t="s">
        <v>42</v>
      </c>
      <c r="C14" s="3" t="s">
        <v>43</v>
      </c>
      <c r="D14" s="28"/>
      <c r="E14" s="28"/>
      <c r="F14" s="28"/>
      <c r="G14" s="28"/>
      <c r="H14" s="25"/>
      <c r="I14" s="24">
        <v>11500</v>
      </c>
      <c r="J14" s="24"/>
      <c r="K14" s="24"/>
      <c r="L14" s="30">
        <f t="shared" si="9"/>
        <v>11500</v>
      </c>
      <c r="M14" s="24"/>
      <c r="N14" s="24"/>
      <c r="O14" s="24">
        <v>488.63216999999997</v>
      </c>
      <c r="P14" s="30">
        <f t="shared" si="7"/>
        <v>11500</v>
      </c>
      <c r="Q14" s="24"/>
      <c r="R14" s="24"/>
      <c r="S14" s="24">
        <v>474.375</v>
      </c>
      <c r="T14" s="30">
        <f t="shared" si="8"/>
        <v>11500</v>
      </c>
      <c r="U14" s="24"/>
      <c r="V14" s="24">
        <v>11500</v>
      </c>
      <c r="W14" s="24">
        <v>447.08219000000003</v>
      </c>
      <c r="X14" s="25">
        <f t="shared" si="3"/>
        <v>0</v>
      </c>
      <c r="Y14" s="67"/>
      <c r="Z14" s="24"/>
      <c r="AA14" s="24"/>
      <c r="AB14" s="24"/>
      <c r="AC14" s="25">
        <f t="shared" si="10"/>
        <v>0</v>
      </c>
      <c r="AD14" s="64"/>
      <c r="AE14" s="24"/>
      <c r="AF14" s="24"/>
      <c r="AG14" s="24"/>
      <c r="AH14" s="25">
        <f t="shared" si="11"/>
        <v>0</v>
      </c>
      <c r="AI14" s="64"/>
      <c r="AJ14" s="24"/>
      <c r="AK14" s="24"/>
      <c r="AL14" s="24"/>
      <c r="AM14" s="25">
        <f t="shared" si="12"/>
        <v>0</v>
      </c>
    </row>
    <row r="15" spans="1:39" ht="51" x14ac:dyDescent="0.25">
      <c r="A15" s="6" t="s">
        <v>53</v>
      </c>
      <c r="B15" s="53" t="s">
        <v>44</v>
      </c>
      <c r="C15" s="3" t="s">
        <v>46</v>
      </c>
      <c r="D15" s="28"/>
      <c r="E15" s="28"/>
      <c r="F15" s="28"/>
      <c r="G15" s="28"/>
      <c r="H15" s="25"/>
      <c r="I15" s="24">
        <v>29000</v>
      </c>
      <c r="J15" s="24"/>
      <c r="K15" s="24"/>
      <c r="L15" s="30">
        <f t="shared" si="9"/>
        <v>29000</v>
      </c>
      <c r="M15" s="24"/>
      <c r="N15" s="24"/>
      <c r="O15" s="24">
        <v>1232.2028700000001</v>
      </c>
      <c r="P15" s="30">
        <f t="shared" si="7"/>
        <v>29000</v>
      </c>
      <c r="Q15" s="24"/>
      <c r="R15" s="24"/>
      <c r="S15" s="24">
        <v>1196.25</v>
      </c>
      <c r="T15" s="30">
        <f t="shared" si="8"/>
        <v>29000</v>
      </c>
      <c r="U15" s="59">
        <v>29000</v>
      </c>
      <c r="V15" s="24">
        <v>29000</v>
      </c>
      <c r="W15" s="24">
        <v>1127.4246499999999</v>
      </c>
      <c r="X15" s="25">
        <f t="shared" si="3"/>
        <v>29000</v>
      </c>
      <c r="Y15" s="67" t="s">
        <v>117</v>
      </c>
      <c r="Z15" s="24"/>
      <c r="AA15" s="24"/>
      <c r="AB15" s="24"/>
      <c r="AC15" s="25">
        <f t="shared" si="10"/>
        <v>29000</v>
      </c>
      <c r="AD15" s="64"/>
      <c r="AE15" s="24"/>
      <c r="AF15" s="24"/>
      <c r="AG15" s="24"/>
      <c r="AH15" s="25">
        <f t="shared" si="11"/>
        <v>29000</v>
      </c>
      <c r="AI15" s="64"/>
      <c r="AJ15" s="24"/>
      <c r="AK15" s="24"/>
      <c r="AL15" s="24"/>
      <c r="AM15" s="25">
        <f t="shared" si="12"/>
        <v>29000</v>
      </c>
    </row>
    <row r="16" spans="1:39" ht="45" x14ac:dyDescent="0.25">
      <c r="A16" s="6" t="s">
        <v>68</v>
      </c>
      <c r="B16" s="54" t="s">
        <v>45</v>
      </c>
      <c r="C16" s="3" t="s">
        <v>47</v>
      </c>
      <c r="D16" s="28"/>
      <c r="E16" s="28"/>
      <c r="F16" s="28"/>
      <c r="G16" s="28"/>
      <c r="H16" s="25"/>
      <c r="I16" s="24">
        <v>12700</v>
      </c>
      <c r="J16" s="24"/>
      <c r="K16" s="24"/>
      <c r="L16" s="30">
        <f t="shared" si="9"/>
        <v>12700</v>
      </c>
      <c r="M16" s="24"/>
      <c r="N16" s="24"/>
      <c r="O16" s="24">
        <v>539.61986999999999</v>
      </c>
      <c r="P16" s="30">
        <f>L16+M16-N16</f>
        <v>12700</v>
      </c>
      <c r="Q16" s="24"/>
      <c r="R16" s="24"/>
      <c r="S16" s="24">
        <v>523.875</v>
      </c>
      <c r="T16" s="30">
        <f t="shared" si="8"/>
        <v>12700</v>
      </c>
      <c r="U16" s="24"/>
      <c r="V16" s="24">
        <v>12700</v>
      </c>
      <c r="W16" s="24">
        <v>493.73424</v>
      </c>
      <c r="X16" s="25">
        <f t="shared" si="3"/>
        <v>0</v>
      </c>
      <c r="Y16" s="67"/>
      <c r="Z16" s="24"/>
      <c r="AA16" s="24"/>
      <c r="AB16" s="24"/>
      <c r="AC16" s="25">
        <f t="shared" si="10"/>
        <v>0</v>
      </c>
      <c r="AD16" s="64"/>
      <c r="AE16" s="24"/>
      <c r="AF16" s="24"/>
      <c r="AG16" s="24"/>
      <c r="AH16" s="25">
        <f t="shared" si="11"/>
        <v>0</v>
      </c>
      <c r="AI16" s="64"/>
      <c r="AJ16" s="24"/>
      <c r="AK16" s="24"/>
      <c r="AL16" s="24"/>
      <c r="AM16" s="25">
        <f t="shared" si="12"/>
        <v>0</v>
      </c>
    </row>
    <row r="17" spans="1:39" ht="52.5" customHeight="1" x14ac:dyDescent="0.25">
      <c r="A17" s="34">
        <v>8</v>
      </c>
      <c r="B17" s="55" t="s">
        <v>48</v>
      </c>
      <c r="C17" s="3" t="s">
        <v>49</v>
      </c>
      <c r="D17" s="28"/>
      <c r="E17" s="28"/>
      <c r="F17" s="28"/>
      <c r="G17" s="28"/>
      <c r="H17" s="25"/>
      <c r="I17" s="24">
        <v>10600</v>
      </c>
      <c r="J17" s="24"/>
      <c r="K17" s="24">
        <v>13.141389999999999</v>
      </c>
      <c r="L17" s="30">
        <f t="shared" si="9"/>
        <v>10600</v>
      </c>
      <c r="M17" s="24"/>
      <c r="N17" s="24"/>
      <c r="O17" s="24">
        <v>437.25</v>
      </c>
      <c r="P17" s="30">
        <f t="shared" si="7"/>
        <v>10600</v>
      </c>
      <c r="Q17" s="24"/>
      <c r="R17" s="24"/>
      <c r="S17" s="24">
        <v>437.25</v>
      </c>
      <c r="T17" s="30">
        <f t="shared" si="8"/>
        <v>10600</v>
      </c>
      <c r="U17" s="24"/>
      <c r="V17" s="24">
        <v>10600</v>
      </c>
      <c r="W17" s="24">
        <v>412.09314999999998</v>
      </c>
      <c r="X17" s="25">
        <f t="shared" si="3"/>
        <v>0</v>
      </c>
      <c r="Y17" s="67"/>
      <c r="Z17" s="24"/>
      <c r="AA17" s="24"/>
      <c r="AB17" s="24"/>
      <c r="AC17" s="25">
        <f t="shared" si="10"/>
        <v>0</v>
      </c>
      <c r="AD17" s="64"/>
      <c r="AE17" s="24"/>
      <c r="AF17" s="24"/>
      <c r="AG17" s="24"/>
      <c r="AH17" s="25">
        <f t="shared" si="11"/>
        <v>0</v>
      </c>
      <c r="AI17" s="64"/>
      <c r="AJ17" s="24"/>
      <c r="AK17" s="24"/>
      <c r="AL17" s="24"/>
      <c r="AM17" s="25">
        <f t="shared" si="12"/>
        <v>0</v>
      </c>
    </row>
    <row r="18" spans="1:39" ht="52.5" customHeight="1" x14ac:dyDescent="0.25">
      <c r="A18" s="6" t="s">
        <v>69</v>
      </c>
      <c r="B18" s="54" t="s">
        <v>45</v>
      </c>
      <c r="C18" s="3" t="s">
        <v>71</v>
      </c>
      <c r="D18" s="28"/>
      <c r="E18" s="28"/>
      <c r="F18" s="28"/>
      <c r="G18" s="28"/>
      <c r="H18" s="25"/>
      <c r="I18" s="24"/>
      <c r="J18" s="24"/>
      <c r="K18" s="24"/>
      <c r="L18" s="30"/>
      <c r="M18" s="24">
        <v>13755</v>
      </c>
      <c r="N18" s="24"/>
      <c r="O18" s="24">
        <v>175.65889000000001</v>
      </c>
      <c r="P18" s="30">
        <f t="shared" si="7"/>
        <v>13755</v>
      </c>
      <c r="Q18" s="24"/>
      <c r="R18" s="24"/>
      <c r="S18" s="24">
        <v>567.39374999999995</v>
      </c>
      <c r="T18" s="30">
        <f t="shared" si="8"/>
        <v>13755</v>
      </c>
      <c r="U18" s="24"/>
      <c r="V18" s="24"/>
      <c r="W18" s="24">
        <v>567.39374999999995</v>
      </c>
      <c r="X18" s="25">
        <f t="shared" si="3"/>
        <v>13755</v>
      </c>
      <c r="Y18" s="67" t="s">
        <v>113</v>
      </c>
      <c r="Z18" s="24"/>
      <c r="AA18" s="64">
        <v>13755</v>
      </c>
      <c r="AB18" s="64">
        <v>379.81276000000003</v>
      </c>
      <c r="AC18" s="25">
        <f t="shared" si="10"/>
        <v>0</v>
      </c>
      <c r="AD18" s="64"/>
      <c r="AE18" s="24"/>
      <c r="AF18" s="24"/>
      <c r="AG18" s="24"/>
      <c r="AH18" s="25">
        <f t="shared" si="11"/>
        <v>0</v>
      </c>
      <c r="AI18" s="64"/>
      <c r="AJ18" s="24"/>
      <c r="AK18" s="24"/>
      <c r="AL18" s="24"/>
      <c r="AM18" s="25">
        <f t="shared" si="12"/>
        <v>0</v>
      </c>
    </row>
    <row r="19" spans="1:39" ht="52.5" customHeight="1" x14ac:dyDescent="0.25">
      <c r="A19" s="6" t="s">
        <v>70</v>
      </c>
      <c r="B19" s="53" t="s">
        <v>44</v>
      </c>
      <c r="C19" s="3" t="s">
        <v>73</v>
      </c>
      <c r="D19" s="28"/>
      <c r="E19" s="28"/>
      <c r="F19" s="28"/>
      <c r="G19" s="28"/>
      <c r="H19" s="25"/>
      <c r="I19" s="24"/>
      <c r="J19" s="24"/>
      <c r="K19" s="24"/>
      <c r="L19" s="30"/>
      <c r="M19" s="24">
        <v>30811.599999999999</v>
      </c>
      <c r="N19" s="24"/>
      <c r="O19" s="24">
        <v>393.48102</v>
      </c>
      <c r="P19" s="30">
        <f t="shared" si="7"/>
        <v>30811.599999999999</v>
      </c>
      <c r="Q19" s="24"/>
      <c r="R19" s="24"/>
      <c r="S19" s="24">
        <v>1270.9784999999999</v>
      </c>
      <c r="T19" s="30">
        <f t="shared" si="8"/>
        <v>30811.599999999999</v>
      </c>
      <c r="U19" s="24"/>
      <c r="V19" s="24"/>
      <c r="W19" s="24">
        <v>1270.9784999999999</v>
      </c>
      <c r="X19" s="25">
        <f t="shared" si="3"/>
        <v>30811.599999999999</v>
      </c>
      <c r="Y19" s="67" t="s">
        <v>113</v>
      </c>
      <c r="Z19" s="24"/>
      <c r="AA19" s="64">
        <v>30811.599999999999</v>
      </c>
      <c r="AB19" s="64">
        <v>850.79161999999997</v>
      </c>
      <c r="AC19" s="25">
        <f t="shared" si="10"/>
        <v>0</v>
      </c>
      <c r="AD19" s="64"/>
      <c r="AE19" s="24"/>
      <c r="AF19" s="24"/>
      <c r="AG19" s="24"/>
      <c r="AH19" s="25">
        <f t="shared" si="11"/>
        <v>0</v>
      </c>
      <c r="AI19" s="64"/>
      <c r="AJ19" s="24"/>
      <c r="AK19" s="24"/>
      <c r="AL19" s="24"/>
      <c r="AM19" s="25">
        <f t="shared" si="12"/>
        <v>0</v>
      </c>
    </row>
    <row r="20" spans="1:39" ht="52.5" customHeight="1" x14ac:dyDescent="0.25">
      <c r="A20" s="34">
        <v>11</v>
      </c>
      <c r="B20" s="56" t="s">
        <v>72</v>
      </c>
      <c r="C20" s="3" t="s">
        <v>74</v>
      </c>
      <c r="D20" s="28"/>
      <c r="E20" s="28"/>
      <c r="F20" s="28"/>
      <c r="G20" s="28"/>
      <c r="H20" s="25"/>
      <c r="I20" s="24"/>
      <c r="J20" s="24"/>
      <c r="K20" s="24"/>
      <c r="L20" s="30"/>
      <c r="M20" s="24">
        <v>36000</v>
      </c>
      <c r="N20" s="24"/>
      <c r="O20" s="24">
        <v>427.19177999999999</v>
      </c>
      <c r="P20" s="30">
        <f t="shared" si="7"/>
        <v>36000</v>
      </c>
      <c r="Q20" s="24"/>
      <c r="R20" s="24"/>
      <c r="S20" s="24">
        <v>1485</v>
      </c>
      <c r="T20" s="30">
        <f t="shared" si="8"/>
        <v>36000</v>
      </c>
      <c r="U20" s="24"/>
      <c r="V20" s="24"/>
      <c r="W20" s="24">
        <v>1485</v>
      </c>
      <c r="X20" s="25">
        <f t="shared" si="3"/>
        <v>36000</v>
      </c>
      <c r="Y20" s="67" t="s">
        <v>115</v>
      </c>
      <c r="Z20" s="24"/>
      <c r="AA20" s="64">
        <v>36000</v>
      </c>
      <c r="AB20" s="64">
        <v>994.05737999999997</v>
      </c>
      <c r="AC20" s="25">
        <f t="shared" si="10"/>
        <v>0</v>
      </c>
      <c r="AD20" s="64"/>
      <c r="AE20" s="24"/>
      <c r="AF20" s="24"/>
      <c r="AG20" s="24"/>
      <c r="AH20" s="25">
        <f t="shared" si="11"/>
        <v>0</v>
      </c>
      <c r="AI20" s="64"/>
      <c r="AJ20" s="24"/>
      <c r="AK20" s="24"/>
      <c r="AL20" s="24"/>
      <c r="AM20" s="25">
        <f t="shared" si="12"/>
        <v>0</v>
      </c>
    </row>
    <row r="21" spans="1:39" ht="15" hidden="1" customHeight="1" x14ac:dyDescent="0.25">
      <c r="A21" s="24"/>
      <c r="B21" s="3"/>
      <c r="C21" s="3"/>
      <c r="D21" s="28"/>
      <c r="E21" s="28"/>
      <c r="F21" s="28"/>
      <c r="G21" s="28"/>
      <c r="H21" s="25"/>
      <c r="I21" s="24"/>
      <c r="J21" s="24"/>
      <c r="K21" s="24"/>
      <c r="L21" s="30"/>
      <c r="M21" s="24"/>
      <c r="N21" s="24"/>
      <c r="O21" s="24">
        <v>427.19177999999999</v>
      </c>
      <c r="P21" s="30"/>
      <c r="Q21" s="24"/>
      <c r="R21" s="24"/>
      <c r="S21" s="24">
        <v>1485</v>
      </c>
      <c r="T21" s="30">
        <f t="shared" si="8"/>
        <v>0</v>
      </c>
      <c r="U21" s="24"/>
      <c r="V21" s="24"/>
      <c r="W21" s="24"/>
      <c r="X21" s="25">
        <f t="shared" si="3"/>
        <v>0</v>
      </c>
      <c r="Y21" s="67"/>
      <c r="Z21" s="24"/>
      <c r="AA21" s="64">
        <v>36000</v>
      </c>
      <c r="AB21" s="24">
        <v>994.05737999999997</v>
      </c>
      <c r="AC21" s="25"/>
      <c r="AD21" s="64"/>
      <c r="AE21" s="24"/>
      <c r="AF21" s="24"/>
      <c r="AG21" s="24"/>
      <c r="AH21" s="25"/>
      <c r="AI21" s="64"/>
      <c r="AJ21" s="24"/>
      <c r="AK21" s="24"/>
      <c r="AL21" s="24"/>
      <c r="AM21" s="25"/>
    </row>
    <row r="22" spans="1:39" ht="45" customHeight="1" x14ac:dyDescent="0.25">
      <c r="A22" s="34">
        <v>12</v>
      </c>
      <c r="B22" s="51" t="s">
        <v>29</v>
      </c>
      <c r="C22" s="45" t="s">
        <v>91</v>
      </c>
      <c r="D22" s="28"/>
      <c r="E22" s="28"/>
      <c r="F22" s="28"/>
      <c r="G22" s="28"/>
      <c r="H22" s="28"/>
      <c r="I22" s="28"/>
      <c r="J22" s="28"/>
      <c r="K22" s="28"/>
      <c r="L22" s="30"/>
      <c r="M22" s="24">
        <v>14000</v>
      </c>
      <c r="N22" s="28"/>
      <c r="O22" s="24">
        <v>68.03425</v>
      </c>
      <c r="P22" s="30">
        <f>L22+M22-N22</f>
        <v>14000</v>
      </c>
      <c r="Q22" s="28"/>
      <c r="R22" s="28"/>
      <c r="S22" s="24">
        <v>577.5</v>
      </c>
      <c r="T22" s="30">
        <f t="shared" si="8"/>
        <v>14000</v>
      </c>
      <c r="U22" s="28"/>
      <c r="V22" s="28"/>
      <c r="W22" s="47">
        <v>577.5</v>
      </c>
      <c r="X22" s="25">
        <f t="shared" si="3"/>
        <v>14000</v>
      </c>
      <c r="Y22" s="68" t="s">
        <v>118</v>
      </c>
      <c r="Z22" s="28"/>
      <c r="AA22" s="64">
        <v>14000</v>
      </c>
      <c r="AB22" s="64">
        <v>482.82787000000002</v>
      </c>
      <c r="AC22" s="25">
        <f t="shared" ref="AC22:AC24" si="13">X22+Z22-AA22</f>
        <v>0</v>
      </c>
      <c r="AD22" s="64"/>
      <c r="AE22" s="28"/>
      <c r="AF22" s="28"/>
      <c r="AG22" s="28"/>
      <c r="AH22" s="25">
        <f t="shared" ref="AH22:AH24" si="14">AC22+AE22-AF22</f>
        <v>0</v>
      </c>
      <c r="AI22" s="64"/>
      <c r="AJ22" s="28"/>
      <c r="AK22" s="28"/>
      <c r="AL22" s="28"/>
      <c r="AM22" s="25">
        <f t="shared" ref="AM22:AM24" si="15">AH22+AJ22-AK22</f>
        <v>0</v>
      </c>
    </row>
    <row r="23" spans="1:39" ht="45" customHeight="1" x14ac:dyDescent="0.25">
      <c r="A23" s="34" t="s">
        <v>93</v>
      </c>
      <c r="B23" s="52" t="s">
        <v>39</v>
      </c>
      <c r="C23" s="3" t="s">
        <v>105</v>
      </c>
      <c r="D23" s="28"/>
      <c r="E23" s="28"/>
      <c r="F23" s="28"/>
      <c r="G23" s="28"/>
      <c r="H23" s="28"/>
      <c r="I23" s="28"/>
      <c r="J23" s="28"/>
      <c r="K23" s="28"/>
      <c r="L23" s="30"/>
      <c r="M23" s="24"/>
      <c r="N23" s="28"/>
      <c r="O23" s="24"/>
      <c r="P23" s="30"/>
      <c r="Q23" s="24">
        <v>20346</v>
      </c>
      <c r="R23" s="28"/>
      <c r="S23" s="24"/>
      <c r="T23" s="30">
        <f t="shared" si="8"/>
        <v>20346</v>
      </c>
      <c r="U23" s="28"/>
      <c r="V23" s="28"/>
      <c r="W23" s="47">
        <v>0</v>
      </c>
      <c r="X23" s="25">
        <f t="shared" si="3"/>
        <v>20346</v>
      </c>
      <c r="Y23" s="67"/>
      <c r="Z23" s="28"/>
      <c r="AA23" s="24">
        <v>0</v>
      </c>
      <c r="AB23" s="24">
        <v>0</v>
      </c>
      <c r="AC23" s="25">
        <f t="shared" si="13"/>
        <v>20346</v>
      </c>
      <c r="AD23" s="64" t="s">
        <v>116</v>
      </c>
      <c r="AE23" s="28"/>
      <c r="AF23" s="24">
        <v>20346</v>
      </c>
      <c r="AG23" s="28"/>
      <c r="AH23" s="25">
        <f t="shared" si="14"/>
        <v>0</v>
      </c>
      <c r="AI23" s="64"/>
      <c r="AJ23" s="28"/>
      <c r="AK23" s="28"/>
      <c r="AL23" s="28"/>
      <c r="AM23" s="25">
        <f t="shared" si="15"/>
        <v>0</v>
      </c>
    </row>
    <row r="24" spans="1:39" ht="45" customHeight="1" x14ac:dyDescent="0.25">
      <c r="A24" s="34">
        <v>14</v>
      </c>
      <c r="B24" s="56" t="s">
        <v>72</v>
      </c>
      <c r="C24" s="3" t="s">
        <v>107</v>
      </c>
      <c r="D24" s="28"/>
      <c r="E24" s="28"/>
      <c r="F24" s="28"/>
      <c r="G24" s="28"/>
      <c r="H24" s="28"/>
      <c r="I24" s="28"/>
      <c r="J24" s="28"/>
      <c r="K24" s="28"/>
      <c r="L24" s="30"/>
      <c r="M24" s="24"/>
      <c r="N24" s="28"/>
      <c r="O24" s="24"/>
      <c r="P24" s="30"/>
      <c r="Q24" s="24"/>
      <c r="R24" s="28"/>
      <c r="S24" s="24"/>
      <c r="T24" s="30"/>
      <c r="U24" s="24">
        <v>19664</v>
      </c>
      <c r="V24" s="24"/>
      <c r="W24" s="24">
        <v>7.6501000000000001</v>
      </c>
      <c r="X24" s="25">
        <f t="shared" si="3"/>
        <v>19664</v>
      </c>
      <c r="Y24" s="67"/>
      <c r="Z24" s="28"/>
      <c r="AA24" s="24"/>
      <c r="AB24" s="64">
        <v>19.664000000000001</v>
      </c>
      <c r="AC24" s="25">
        <f t="shared" si="13"/>
        <v>19664</v>
      </c>
      <c r="AD24" s="64"/>
      <c r="AE24" s="28"/>
      <c r="AF24" s="24"/>
      <c r="AG24" s="24">
        <v>19.664000000000001</v>
      </c>
      <c r="AH24" s="25">
        <f t="shared" si="14"/>
        <v>19664</v>
      </c>
      <c r="AI24" s="65" t="s">
        <v>114</v>
      </c>
      <c r="AJ24" s="28"/>
      <c r="AK24" s="24">
        <v>19664</v>
      </c>
      <c r="AL24" s="24">
        <v>19.664000000000001</v>
      </c>
      <c r="AM24" s="25">
        <f t="shared" si="15"/>
        <v>0</v>
      </c>
    </row>
    <row r="25" spans="1:39" ht="18.75" x14ac:dyDescent="0.3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110"/>
    </row>
  </sheetData>
  <mergeCells count="21">
    <mergeCell ref="AM5:AM6"/>
    <mergeCell ref="AH5:AH6"/>
    <mergeCell ref="A5:A6"/>
    <mergeCell ref="B5:B6"/>
    <mergeCell ref="D5:D6"/>
    <mergeCell ref="E5:G5"/>
    <mergeCell ref="H5:H6"/>
    <mergeCell ref="I5:K5"/>
    <mergeCell ref="L5:L6"/>
    <mergeCell ref="M5:O5"/>
    <mergeCell ref="Q5:S5"/>
    <mergeCell ref="AI5:AL5"/>
    <mergeCell ref="A2:AF4"/>
    <mergeCell ref="B25:N25"/>
    <mergeCell ref="X5:X6"/>
    <mergeCell ref="U5:W5"/>
    <mergeCell ref="P5:P6"/>
    <mergeCell ref="T5:T6"/>
    <mergeCell ref="AC5:AC6"/>
    <mergeCell ref="Y5:AB5"/>
    <mergeCell ref="AD5:AG5"/>
  </mergeCells>
  <pageMargins left="1.8503937007874016" right="7.874015748031496E-2" top="0.74803149606299213" bottom="0.74803149606299213" header="0.31496062992125984" footer="0.31496062992125984"/>
  <pageSetup paperSize="9" scale="53" orientation="landscape" r:id="rId1"/>
  <rowBreaks count="1" manualBreakCount="1">
    <brk id="24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workbookViewId="0">
      <selection activeCell="E7" sqref="E7"/>
    </sheetView>
  </sheetViews>
  <sheetFormatPr defaultRowHeight="15" x14ac:dyDescent="0.25"/>
  <cols>
    <col min="1" max="1" width="0.7109375" customWidth="1"/>
    <col min="2" max="2" width="33.140625" customWidth="1"/>
    <col min="3" max="3" width="24.140625" customWidth="1"/>
    <col min="4" max="4" width="21.85546875" hidden="1" customWidth="1"/>
    <col min="5" max="5" width="22.42578125" customWidth="1"/>
  </cols>
  <sheetData>
    <row r="1" spans="2:10" x14ac:dyDescent="0.25">
      <c r="C1" t="s">
        <v>64</v>
      </c>
    </row>
    <row r="2" spans="2:10" ht="15.75" thickBot="1" x14ac:dyDescent="0.3"/>
    <row r="3" spans="2:10" ht="63.75" customHeight="1" thickBot="1" x14ac:dyDescent="0.3">
      <c r="B3" s="41" t="s">
        <v>61</v>
      </c>
      <c r="C3" s="42" t="s">
        <v>62</v>
      </c>
      <c r="D3" s="42" t="s">
        <v>63</v>
      </c>
      <c r="E3" s="43"/>
    </row>
    <row r="4" spans="2:10" ht="25.5" x14ac:dyDescent="0.25">
      <c r="B4" s="128" t="s">
        <v>57</v>
      </c>
      <c r="C4" s="129" t="s">
        <v>65</v>
      </c>
      <c r="D4" s="126" t="s">
        <v>58</v>
      </c>
      <c r="E4" s="57" t="s">
        <v>96</v>
      </c>
      <c r="H4" t="s">
        <v>80</v>
      </c>
    </row>
    <row r="5" spans="2:10" x14ac:dyDescent="0.25">
      <c r="B5" s="128"/>
      <c r="C5" s="129"/>
      <c r="D5" s="126"/>
      <c r="E5" s="36"/>
      <c r="H5" s="46">
        <v>42758</v>
      </c>
    </row>
    <row r="6" spans="2:10" ht="25.5" x14ac:dyDescent="0.25">
      <c r="B6" s="128"/>
      <c r="C6" s="129"/>
      <c r="D6" s="126"/>
      <c r="E6" s="38"/>
      <c r="H6" s="46">
        <v>40717</v>
      </c>
      <c r="J6" s="38" t="s">
        <v>82</v>
      </c>
    </row>
    <row r="7" spans="2:10" ht="38.25" x14ac:dyDescent="0.25">
      <c r="B7" s="128"/>
      <c r="C7" s="129"/>
      <c r="D7" s="126"/>
      <c r="E7" s="38"/>
      <c r="H7">
        <f>H5-H6</f>
        <v>2041</v>
      </c>
      <c r="J7" s="38" t="s">
        <v>59</v>
      </c>
    </row>
    <row r="8" spans="2:10" ht="15" customHeight="1" x14ac:dyDescent="0.25">
      <c r="B8" s="128"/>
      <c r="C8" s="129"/>
      <c r="D8" s="126"/>
      <c r="E8" s="38"/>
      <c r="J8" s="38" t="s">
        <v>60</v>
      </c>
    </row>
    <row r="9" spans="2:10" ht="10.5" customHeight="1" x14ac:dyDescent="0.25">
      <c r="B9" s="128"/>
      <c r="C9" s="129"/>
      <c r="D9" s="126"/>
      <c r="E9" s="38"/>
    </row>
    <row r="10" spans="2:10" hidden="1" x14ac:dyDescent="0.25">
      <c r="B10" s="128"/>
      <c r="C10" s="129"/>
      <c r="D10" s="126"/>
      <c r="E10" s="38"/>
    </row>
    <row r="11" spans="2:10" hidden="1" x14ac:dyDescent="0.25">
      <c r="B11" s="128"/>
      <c r="C11" s="129"/>
      <c r="D11" s="126"/>
      <c r="E11" s="38"/>
    </row>
    <row r="12" spans="2:10" hidden="1" x14ac:dyDescent="0.25">
      <c r="B12" s="128"/>
      <c r="C12" s="129"/>
      <c r="D12" s="126"/>
      <c r="E12" s="38"/>
    </row>
    <row r="13" spans="2:10" ht="24" hidden="1" customHeight="1" x14ac:dyDescent="0.25">
      <c r="B13" s="128"/>
      <c r="C13" s="129"/>
      <c r="D13" s="126"/>
      <c r="E13" s="39"/>
    </row>
    <row r="14" spans="2:10" hidden="1" x14ac:dyDescent="0.25">
      <c r="B14" s="128"/>
      <c r="C14" s="129"/>
      <c r="D14" s="126"/>
      <c r="E14" s="37"/>
    </row>
    <row r="15" spans="2:10" hidden="1" x14ac:dyDescent="0.25">
      <c r="B15" s="128"/>
      <c r="C15" s="129"/>
      <c r="D15" s="126"/>
      <c r="E15" s="40"/>
    </row>
    <row r="16" spans="2:10" hidden="1" x14ac:dyDescent="0.25">
      <c r="B16" s="128"/>
      <c r="C16" s="129"/>
      <c r="D16" s="126"/>
      <c r="E16" s="40"/>
    </row>
    <row r="17" spans="2:5" hidden="1" x14ac:dyDescent="0.25">
      <c r="B17" s="128"/>
      <c r="C17" s="129"/>
      <c r="D17" s="126"/>
      <c r="E17" s="37"/>
    </row>
    <row r="18" spans="2:5" hidden="1" x14ac:dyDescent="0.25">
      <c r="B18" s="128"/>
      <c r="C18" s="129"/>
      <c r="D18" s="126"/>
      <c r="E18" s="39"/>
    </row>
    <row r="19" spans="2:5" hidden="1" x14ac:dyDescent="0.25">
      <c r="B19" s="128"/>
      <c r="C19" s="129"/>
      <c r="D19" s="126"/>
      <c r="E19" s="37"/>
    </row>
    <row r="20" spans="2:5" hidden="1" x14ac:dyDescent="0.25">
      <c r="B20" s="128"/>
      <c r="C20" s="129"/>
      <c r="D20" s="126"/>
      <c r="E20" s="39"/>
    </row>
    <row r="21" spans="2:5" hidden="1" x14ac:dyDescent="0.25">
      <c r="B21" s="128"/>
      <c r="C21" s="129"/>
      <c r="D21" s="126"/>
      <c r="E21" s="37"/>
    </row>
    <row r="22" spans="2:5" hidden="1" x14ac:dyDescent="0.25">
      <c r="B22" s="128"/>
      <c r="C22" s="129"/>
      <c r="D22" s="126"/>
      <c r="E22" s="39"/>
    </row>
    <row r="23" spans="2:5" hidden="1" x14ac:dyDescent="0.25">
      <c r="B23" s="128"/>
      <c r="C23" s="129"/>
      <c r="D23" s="126"/>
      <c r="E23" s="37"/>
    </row>
    <row r="24" spans="2:5" hidden="1" x14ac:dyDescent="0.25">
      <c r="B24" s="128"/>
      <c r="C24" s="129"/>
      <c r="D24" s="126"/>
      <c r="E24" s="39"/>
    </row>
    <row r="25" spans="2:5" hidden="1" x14ac:dyDescent="0.25">
      <c r="B25" s="128"/>
      <c r="C25" s="129"/>
      <c r="D25" s="126"/>
      <c r="E25" s="37"/>
    </row>
    <row r="26" spans="2:5" hidden="1" x14ac:dyDescent="0.25">
      <c r="B26" s="128"/>
      <c r="C26" s="129"/>
      <c r="D26" s="126"/>
      <c r="E26" s="38"/>
    </row>
    <row r="27" spans="2:5" x14ac:dyDescent="0.25">
      <c r="B27" s="44"/>
      <c r="C27" s="44"/>
      <c r="D27" s="44"/>
      <c r="E27" s="44"/>
    </row>
    <row r="28" spans="2:5" x14ac:dyDescent="0.25">
      <c r="C28" t="s">
        <v>67</v>
      </c>
    </row>
    <row r="29" spans="2:5" ht="15.75" thickBot="1" x14ac:dyDescent="0.3"/>
    <row r="30" spans="2:5" ht="15.75" thickBot="1" x14ac:dyDescent="0.3">
      <c r="B30" s="41" t="s">
        <v>61</v>
      </c>
      <c r="C30" s="42" t="s">
        <v>62</v>
      </c>
      <c r="D30" s="42" t="s">
        <v>63</v>
      </c>
      <c r="E30" s="43"/>
    </row>
    <row r="31" spans="2:5" x14ac:dyDescent="0.25">
      <c r="B31" s="130"/>
      <c r="C31" s="132" t="s">
        <v>66</v>
      </c>
      <c r="D31" s="125"/>
      <c r="E31" s="125" t="s">
        <v>97</v>
      </c>
    </row>
    <row r="32" spans="2:5" x14ac:dyDescent="0.25">
      <c r="B32" s="128"/>
      <c r="C32" s="129"/>
      <c r="D32" s="126"/>
      <c r="E32" s="126"/>
    </row>
    <row r="33" spans="2:14" x14ac:dyDescent="0.25">
      <c r="B33" s="128"/>
      <c r="C33" s="129"/>
      <c r="D33" s="126"/>
      <c r="E33" s="126"/>
    </row>
    <row r="34" spans="2:14" x14ac:dyDescent="0.25">
      <c r="B34" s="128"/>
      <c r="C34" s="129"/>
      <c r="D34" s="126"/>
      <c r="E34" s="126"/>
    </row>
    <row r="35" spans="2:14" x14ac:dyDescent="0.25">
      <c r="B35" s="128"/>
      <c r="C35" s="129"/>
      <c r="D35" s="126"/>
      <c r="E35" s="126"/>
    </row>
    <row r="36" spans="2:14" x14ac:dyDescent="0.25">
      <c r="B36" s="128"/>
      <c r="C36" s="129"/>
      <c r="D36" s="126"/>
      <c r="E36" s="126"/>
    </row>
    <row r="37" spans="2:14" x14ac:dyDescent="0.25">
      <c r="B37" s="131"/>
      <c r="C37" s="133"/>
      <c r="D37" s="127"/>
      <c r="E37" s="127"/>
    </row>
    <row r="39" spans="2:14" ht="18.75" x14ac:dyDescent="0.3"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4"/>
      <c r="N39" s="124"/>
    </row>
  </sheetData>
  <mergeCells count="8">
    <mergeCell ref="B39:N39"/>
    <mergeCell ref="E31:E37"/>
    <mergeCell ref="B4:B26"/>
    <mergeCell ref="C4:C26"/>
    <mergeCell ref="D4:D26"/>
    <mergeCell ref="B31:B37"/>
    <mergeCell ref="C31:C37"/>
    <mergeCell ref="D31:D3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Лист5</vt:lpstr>
      <vt:lpstr>Лист1!Область_печати</vt:lpstr>
      <vt:lpstr>Лист2!Область_печати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Пользователь</cp:lastModifiedBy>
  <cp:lastPrinted>2017-04-21T07:57:03Z</cp:lastPrinted>
  <dcterms:created xsi:type="dcterms:W3CDTF">2011-10-28T07:36:47Z</dcterms:created>
  <dcterms:modified xsi:type="dcterms:W3CDTF">2017-10-20T11:56:51Z</dcterms:modified>
</cp:coreProperties>
</file>