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inziev_ii\Desktop\"/>
    </mc:Choice>
  </mc:AlternateContent>
  <bookViews>
    <workbookView xWindow="0" yWindow="0" windowWidth="28800" windowHeight="13725" tabRatio="780"/>
  </bookViews>
  <sheets>
    <sheet name="Сведения" sheetId="1" r:id="rId1"/>
    <sheet name="Приложение 1" sheetId="2" r:id="rId2"/>
    <sheet name="Приложение 2" sheetId="4" r:id="rId3"/>
    <sheet name="Приложение 3" sheetId="5" r:id="rId4"/>
    <sheet name="Приложение 4" sheetId="7" r:id="rId5"/>
    <sheet name="Приложение 5" sheetId="8" r:id="rId6"/>
    <sheet name="Приложение 6" sheetId="9" r:id="rId7"/>
    <sheet name="Приложение 7" sheetId="10" r:id="rId8"/>
    <sheet name="Приложение 8" sheetId="11" r:id="rId9"/>
  </sheets>
  <definedNames>
    <definedName name="_xlnm._FilterDatabase" localSheetId="0" hidden="1">Сведения!$A$6:$G$22</definedName>
    <definedName name="_xlnm.Print_Area" localSheetId="0">Сведения!$A$1:$E$118</definedName>
  </definedNames>
  <calcPr calcId="152511"/>
</workbook>
</file>

<file path=xl/calcChain.xml><?xml version="1.0" encoding="utf-8"?>
<calcChain xmlns="http://schemas.openxmlformats.org/spreadsheetml/2006/main">
  <c r="F11" i="1" l="1"/>
  <c r="H18" i="2" l="1"/>
  <c r="H17" i="2"/>
  <c r="H16" i="2"/>
  <c r="H15" i="2"/>
  <c r="H14" i="2"/>
  <c r="H13" i="2"/>
  <c r="H12" i="2"/>
  <c r="H11" i="2"/>
  <c r="H10" i="2"/>
  <c r="H9" i="2"/>
  <c r="H7" i="2" s="1"/>
  <c r="G7" i="2"/>
  <c r="F7" i="2"/>
  <c r="E7" i="2"/>
  <c r="D7" i="2"/>
  <c r="G26" i="7" l="1"/>
  <c r="G28" i="7"/>
  <c r="C27" i="7"/>
  <c r="C28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2" i="7"/>
  <c r="C13" i="7"/>
  <c r="H29" i="7"/>
  <c r="G25" i="7"/>
  <c r="G24" i="7"/>
  <c r="G23" i="7"/>
  <c r="G22" i="7"/>
  <c r="G21" i="7"/>
  <c r="G20" i="7"/>
  <c r="G19" i="7"/>
  <c r="G18" i="7"/>
  <c r="G17" i="7"/>
  <c r="G16" i="7"/>
  <c r="G15" i="7"/>
  <c r="G14" i="7"/>
  <c r="G12" i="7"/>
  <c r="G13" i="7"/>
  <c r="D29" i="7"/>
  <c r="G29" i="7" l="1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12" i="7"/>
  <c r="F29" i="7"/>
  <c r="C29" i="7"/>
  <c r="I29" i="7" l="1"/>
  <c r="C45" i="1"/>
  <c r="C44" i="1"/>
</calcChain>
</file>

<file path=xl/comments1.xml><?xml version="1.0" encoding="utf-8"?>
<comments xmlns="http://schemas.openxmlformats.org/spreadsheetml/2006/main">
  <authors>
    <author>Раиса Желилавна Гулуева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Хайдар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74 рз прилож.4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04"/>
          </rPr>
          <t>Раиса Желилавна Гулуева: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<sst xmlns="http://schemas.openxmlformats.org/spreadsheetml/2006/main" count="429" uniqueCount="290">
  <si>
    <t>Показатель</t>
  </si>
  <si>
    <t>Реквизиты нормативного правового акта</t>
  </si>
  <si>
    <t>(наименование субъекта Российской Федерации)</t>
  </si>
  <si>
    <t>№</t>
  </si>
  <si>
    <t>Нормативный правовой акт субъекта Российской Федерации, устанавливающий методику оценки качества финансового менеджмента главных распорядителей средств бюджета субъекта Российской Федерации и формирования их ежегодного рейтинга.</t>
  </si>
  <si>
    <t>Наличие Интернет-портала оказания государственных услуг субъекта Российской Федерации в электронном виде.</t>
  </si>
  <si>
    <t>Х</t>
  </si>
  <si>
    <t>Поступления от продажи акций и иных форм участия в капитале, находящихся в собственности субъекта Российской Федерации</t>
  </si>
  <si>
    <t>Объем заимствований субъекта Российской Федерации</t>
  </si>
  <si>
    <t>Безвозмездные поступления</t>
  </si>
  <si>
    <t>Объем расходов на обслуживание государственного долга субъекта Российской Федерации</t>
  </si>
  <si>
    <t>Ссылка на акт в сети «Интернет»</t>
  </si>
  <si>
    <t>Объем межбюджетных трансфертов местным бюджетам, распределение которых утверждено законом о бюджете</t>
  </si>
  <si>
    <t xml:space="preserve">Сумма, направляемая на погашение долговых обязательств бюджета субъекта Российской Федерации (с учетом расходов на исполнение государственных гарантий) </t>
  </si>
  <si>
    <t>Объем целевых межбюджетных трансфертов местным бюджетам, предусмотренных законом о бюджете</t>
  </si>
  <si>
    <t>Объем целевых межбюджетных трансфертов местным бюджетам, распределение которых между бюджетами муниципальных образований утверждено законом о бюджете</t>
  </si>
  <si>
    <t>Безвозмездные поступления из федерального бюджета</t>
  </si>
  <si>
    <t>Количество государственных учреждений, которым установлены государственные задания, шт.</t>
  </si>
  <si>
    <t>Количество государственных учреждений, для которых установлены количественно измеримые финансовые санкции (штрафы, изъятия) за нарушение условий выполнения государственных заданий, шт.</t>
  </si>
  <si>
    <t>Количество   руководителей органов исполнительной власти субъекта Российской Федерации, руководителей учреждений, главных распорядителей средств  и распорядителей средств бюджета субъекта Российской Федерации, чел.</t>
  </si>
  <si>
    <t>Наличие факта осуществления органами государственной власти субъекта Российской Федерации бюджетных полномочий органов местного самоуправления (да /нет)</t>
  </si>
  <si>
    <t>Нормативный правовой акт субъекта Российской Федерации, устанавливающий проведение мониторинга соблюдения муниципальными образованиями требований бюджетного законодательства Российской Федерации и оценки качества управления бюджетным процессом в муниципальных образованиях субъекта Российской Федерации</t>
  </si>
  <si>
    <t>Количество муниципальных образований, входящих в состав субъекта Российской Федерации, шт.</t>
  </si>
  <si>
    <t>Количество муниципальных образований, входящих в состав субъекта Российской Федерации, утвердивших бюджеты на очередной финансовый год и плановый период, шт.</t>
  </si>
  <si>
    <t>Нормативный правовой акт субъекта Российской Федерации, устанавливающий порядок проведения контроля за соблюдением органами местного самоуправления нормативов на формирование расходов на оплату труда депутатов, выборных должностных лиц местного самоуправления.</t>
  </si>
  <si>
    <t>Нормативный правовой акт субъекта Российской Федерации, устанавливающий порядок формирования независимой системы оценки качества работы организаций, оказывающих социальные услуги, включая определение критериев эффективности работы таких организаций и введение публичных рейтингов их деятельности</t>
  </si>
  <si>
    <t>Создание в субъекте Российской Федерации единых личных кабинетов пользователей государственных услуг, обеспечивающих доступ заявителей к текущему статусу предоставления услуги</t>
  </si>
  <si>
    <t>Ежемесячное размещение на официальных сайтах органов государственной власти субъектов Российской Федерации отчетов об исполнении бюджета субъекта Российской Федерации</t>
  </si>
  <si>
    <t>Размещение на официальных сайтах органов государственной власти субъектов Российской Федерации проектов нормативных правовых актов финансового органа субъекта Российской Федерации, в соответствии с порядком проведения независимой антикоррупционной экспертизы</t>
  </si>
  <si>
    <t>Нормативный правовой акт, устанавливающий порядок изучения мнения населения о качестве оказания государственных услуг, а также результаты изучения мнения населения о качестве оказания государственных услуг за отчетный год</t>
  </si>
  <si>
    <t>Субвенции из федерального бюджета бюджетам субъектов Российской Федерации</t>
  </si>
  <si>
    <t>Доходы бюджета субъекта Российской Федерации</t>
  </si>
  <si>
    <t>Расходы бюджета субъекта Российской Федерации</t>
  </si>
  <si>
    <t>Дотации из федерального бюджета бюджетам субъектов Российской Федерации</t>
  </si>
  <si>
    <t xml:space="preserve">Дотации на выравнивание бюджетнной обеспеченности субъектов Российской Федерации </t>
  </si>
  <si>
    <t>2.1</t>
  </si>
  <si>
    <t>Предельный объем государственного долга на конец отчетного периода</t>
  </si>
  <si>
    <t>2.1.2.</t>
  </si>
  <si>
    <t>2.1.3.</t>
  </si>
  <si>
    <t>2.1.4.</t>
  </si>
  <si>
    <t>…</t>
  </si>
  <si>
    <t>2.1.1.</t>
  </si>
  <si>
    <t>2.2</t>
  </si>
  <si>
    <t>2.2.1.</t>
  </si>
  <si>
    <t>2.2.2.</t>
  </si>
  <si>
    <t>2.2.3.</t>
  </si>
  <si>
    <t>2.2.4.</t>
  </si>
  <si>
    <t>Расшифровка к показателю 2.1 Раздела 1</t>
  </si>
  <si>
    <t>2.1 *</t>
  </si>
  <si>
    <t>2.2 **</t>
  </si>
  <si>
    <t>*</t>
  </si>
  <si>
    <t xml:space="preserve">** </t>
  </si>
  <si>
    <t>Объем иных межбюджетных трансфертов из федерального бюджета, предоставленных бюджету субъекта Российской Федерации для предоставления бюджетам муниципальных образований</t>
  </si>
  <si>
    <t>в том числе по видам субсидий:</t>
  </si>
  <si>
    <t>2.2 Объем иных межбюджетных трансфертов из федерального бюджета, предоставленных бюджету субъекта Российской Федерации для предоставления бюджетам муниципальных образований</t>
  </si>
  <si>
    <t>в том числе по видам иных межбюджетных трансфертов:</t>
  </si>
  <si>
    <t>Расшифровка к показателю 2.2 Раздела 1</t>
  </si>
  <si>
    <t>Приложение 1</t>
  </si>
  <si>
    <t>Приложение 2</t>
  </si>
  <si>
    <t>расшифровка показателя по пункту 2.1 в том числе по видам субсидий заполняется на отдельном листе (приложение 1)</t>
  </si>
  <si>
    <t>расшифровка показателя по пункту 2.2 в том числе по видам иных межбюджетных трансфертов заполняется на отдельном листе (приложение 2)</t>
  </si>
  <si>
    <t xml:space="preserve">Информация
об установлении объема нераспределенного между муниципальными образованиями резерва субвенций в бюджете субъекта Российской Федерации в пределах, не превышающих установленные Бюджетным кодексом Российской Федерации ограничения </t>
  </si>
  <si>
    <t xml:space="preserve">тыс. рублей </t>
  </si>
  <si>
    <t>№ п/п</t>
  </si>
  <si>
    <t>Наименование субвенции</t>
  </si>
  <si>
    <t>Доля нераспределенного резерва в общем объеме субвенций, %</t>
  </si>
  <si>
    <t>5=4/3</t>
  </si>
  <si>
    <t>Приложение 3</t>
  </si>
  <si>
    <t>Наименование показателя</t>
  </si>
  <si>
    <t>Отклонение</t>
  </si>
  <si>
    <t>Приложение 4</t>
  </si>
  <si>
    <t>Наименование муниципального образования, получателя дотации на выравнивание бюджетной обеспеченности</t>
  </si>
  <si>
    <t>в том числе, замененной дополнительным нормативом отчислений в бюджеты муниципальных образований от налога на доходы физических лиц</t>
  </si>
  <si>
    <t>в том числе, замененной дополнительным  нормативом отчислений в бюджеты муниципальных образований от налога на доходы физических лиц</t>
  </si>
  <si>
    <t>Причины отрицательного значения  отклонения</t>
  </si>
  <si>
    <t>7=3-5</t>
  </si>
  <si>
    <t>Всего</t>
  </si>
  <si>
    <t>Приложение 5</t>
  </si>
  <si>
    <t xml:space="preserve">Информация
 об эффективности выравнивания бюджетной обеспеченности  городских округов (муниципальных районов) исходя из уменьшения соотношения разрыва среднего уровня расчетной  бюджетной обеспеченности 5 наиболее обеспеченных городских округов (муниципальных районов) до и после выравнивания и среднего уровня расчетной бюджетной обеспеченности 5 наименее обеспеченных городских округов (муниципальных районов)  до и после выравнивания </t>
  </si>
  <si>
    <t>Вид муниципального образования</t>
  </si>
  <si>
    <t>Наименование муниципального образования</t>
  </si>
  <si>
    <t>Значение уровня  бюджетной обеспеченности</t>
  </si>
  <si>
    <t xml:space="preserve">ГО </t>
  </si>
  <si>
    <t>1.1. средний уровень  бюджетной обеспеченности  из пяти ГО</t>
  </si>
  <si>
    <t>МР</t>
  </si>
  <si>
    <t>1.2. средний уровень  бюджетной обеспеченности  из пяти МР</t>
  </si>
  <si>
    <t>2.1. средний уровень  бюджетной обеспеченности  из пяти ГО</t>
  </si>
  <si>
    <t>2.2. средний уровень  бюджетной обеспеченности  из пяти МР</t>
  </si>
  <si>
    <t xml:space="preserve">Примечание: В случае отсутствия на территории субъекта Российской Федерации пяти городских округов или муниципальных районов в информации учитывается их фактическое количество </t>
  </si>
  <si>
    <t xml:space="preserve">Информация
о доле субсидий, предоставляемых местным бюджетам, порядки предоставления (условия предоставления, методики расчетов) которых установлены государственными программами субъекта Российской Федерации </t>
  </si>
  <si>
    <t>Количество муниципальных образований, входящих в состав субъекта Российской Федерации, с уровнем дотационности  от  50%  и более, а также не имеющих годовой отчетности об исполнении местного бюджета за один год и более из трех последних отчетных финансовых лет, шт.</t>
  </si>
  <si>
    <t>Количество муниципальных районов, входящих в состав субъекта Российской Федерации, шт.</t>
  </si>
  <si>
    <t>Количество муниципальных районов, входящих в состав субъекта Российской Федерации, полномочия администрации поселений-административных центров которых исполняются администрациями муниципальных районов, шт.</t>
  </si>
  <si>
    <t>Количество поселений, входящих в состав субъекта Российской Федерации, шт.</t>
  </si>
  <si>
    <t>Количество поселений, входящих в состав субъекта Российской Федерации, на территории которых введено самообложение граждан, шт.</t>
  </si>
  <si>
    <t>Наименование мероприятия</t>
  </si>
  <si>
    <t>Ссылка на информацию о проведении мероприятий в сети «Интернет»</t>
  </si>
  <si>
    <t xml:space="preserve">Расчетный объем дотации на выравнивание бюджетной обеспеченности муниципальных образований субъекта Российской Федерации (часть расчетного объема дотации), замененный дополнительными нормативами отчислений от НДФЛ </t>
  </si>
  <si>
    <t>Количество муниципальных образований, входящих в состав субъекта Российской Федерации, с уровнем дотационности  от  50%  и более, а также не имеющих годовой отчетности об исполнении местного бюджета за один год и более из трех последних отчетных финансовых лет, с которыми заключены соглашения о мерах по повышению эффективности использования бюджетных средств и увеличению поступлений налоговых и неналоговых доходов местного бюджета, шт.</t>
  </si>
  <si>
    <t>Приложение 6</t>
  </si>
  <si>
    <t>Приложение 7</t>
  </si>
  <si>
    <t>Общее количество депутатов представительных органов муниципальных образований, чел.</t>
  </si>
  <si>
    <t>Количество  депутатов представительных органов муниципальных образований, осуществляющих свою деятельность на неоплачиваемой основе, чел.</t>
  </si>
  <si>
    <t>Объем межбюджетных трансфертов местным бюджетам, предусмотренных законом о бюджете</t>
  </si>
  <si>
    <t>Расходы, утвержденные на очередной финансовый год, тыс. рублей</t>
  </si>
  <si>
    <t>Безвозмездные поступления, планируемые к получению в очередном финансовом году, тыс. рублей</t>
  </si>
  <si>
    <t xml:space="preserve"> </t>
  </si>
  <si>
    <t xml:space="preserve">Нормативный правовой акт, устанавливающий Правила формирования и предоставления единой субвенции местным бюджетам из регионального бюджета </t>
  </si>
  <si>
    <t>Реквизиты НПА, устанавливающего порядки предоставления  (условия предоставления, методики расчетов) субсидий местным бюджетам -  дата, номер, наименование</t>
  </si>
  <si>
    <t>Объем субсидий муниципальным образованиям из бюджета субъекта Российской Федерации,  предоставленных за счет субсидий, иных межбюджетных трансфертов из федерального бюджета, а также средств Фонда содействия реформированию жилищно-коммунального хозяйства и Фонда развития моногородов</t>
  </si>
  <si>
    <t>Значение</t>
  </si>
  <si>
    <t>ОМО</t>
  </si>
  <si>
    <t>Количество  руководителей органов исполнительной власти субъекта Российской Федерации, руководителей учреждений, главных распорядителей средств  и распорядителей средств бюджета субъекта Российской Федерации, для которых оплата их труда определяется с учетом результатов достижения ими ключевых показателей эффективности профессиональной деятельности,  чел.</t>
  </si>
  <si>
    <t xml:space="preserve">Объем расходов бюджета, формируемый в рамках государственных программ субъектов Российской Федерации </t>
  </si>
  <si>
    <t>Первоначально утверждено законом о бюджете</t>
  </si>
  <si>
    <t>Последняя редакция закона о бюджете</t>
  </si>
  <si>
    <t>Расходы, утвержденные на первый год планового периода, тыс. рублей</t>
  </si>
  <si>
    <t>Безвозмездные поступления, планируемые к получению в первом году планового периода, тыс. рублей</t>
  </si>
  <si>
    <t>Нормативный правовой акт субъекта Российской Федерации, утверждающий на срок не менее трех лет перечень расходных обязательств муниципальных образований, в целях софинансирования которых предоставляются субсидии из бюджета субъекта Российской Федерации с установленными целевыми показателями результативности предоставления субсидий и их значениями</t>
  </si>
  <si>
    <t xml:space="preserve">Дефицит / профицит бюджета субъекта Российской Федерации </t>
  </si>
  <si>
    <t xml:space="preserve">Критерий выравнивания финансовых возможностей городских поселений (включая городские округа) по осуществлению органами местного самоуправления указанных муниципальных образований полномочий по решению вопросов местного значения (указать ед. измерения при наличии) </t>
  </si>
  <si>
    <t xml:space="preserve">Критерий выравнивания финансовых возможностей сельских поселений по осуществлению органами местного самоуправления указанных муниципальных образований полномочий по решению вопросов местного значения (указать ед. измерения при наличии) </t>
  </si>
  <si>
    <t xml:space="preserve">Критерий выравнивания финансовых возможностей внутригородских районов по осуществлению органами местного самоуправления указанных муниципальных образований полномочий по решению вопросов местного значения (указать ед. измерения при наличии) </t>
  </si>
  <si>
    <t xml:space="preserve">Критерий выравнивания расчетной бюджетной обеспеченности муниципальных районов (городских округов, городских округов с внутригородским делением) (указать ед. измерения при наличии) </t>
  </si>
  <si>
    <t>всего запланировано*</t>
  </si>
  <si>
    <t>предоставлено в I квартале</t>
  </si>
  <si>
    <t>предоставлено во II квартале</t>
  </si>
  <si>
    <t>предоставлено в III квартале</t>
  </si>
  <si>
    <t>предоставлено в IV квартале</t>
  </si>
  <si>
    <t>всего предоставлено</t>
  </si>
  <si>
    <t>тыс. рублей</t>
  </si>
  <si>
    <t>Всего запланировано*</t>
  </si>
  <si>
    <t>Всего предоставлено</t>
  </si>
  <si>
    <t>Фактическая сумма изменения остатков средств на счетах по учету средств бюджета субъекта Российской Федерации в отчетном финансовом году, тыс. руб.</t>
  </si>
  <si>
    <t>Объем расходов бюджета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 (за исключением расходов, произведенных за счет межбюджетных трансфертов из федерального бюджета), тыс. руб.</t>
  </si>
  <si>
    <t>Объем безвозмездных и безвозвратных перечислений из бюджета субъекта Российской Федерации государственным унитарным предприятиям, тыс. руб.</t>
  </si>
  <si>
    <t>Объем субсидий муниципальным образованиям из бюджета субъекта Российской Федерации,  предоставленных за счет субсидий, иных межбюджетных трансфертов из федерального бюджета, а также средств Фонда содействия реформированию жилищно-коммунального хозяйства и Фонда развития моногородов, тыс. руб.</t>
  </si>
  <si>
    <t>Объем целевых межбюджетных трансфертов местным бюджетам, тыс. руб.</t>
  </si>
  <si>
    <t>Объем межбюджетных трансфертов местным бюджетам, тыс. руб.</t>
  </si>
  <si>
    <t>Объем просроченной кредиторской задолженности бюджетных и автономных учреждений субъекта Российской Федерации, тыс. руб.</t>
  </si>
  <si>
    <t>Объем зарезервированных бюджетных средств, в том числе средств резервного фонда субъекта Российской Федерации</t>
  </si>
  <si>
    <t>тыс. руб.</t>
  </si>
  <si>
    <t>Наименование субсидии муниципальным образованиям из бюджета субъекта Российской Федерации</t>
  </si>
  <si>
    <t>1</t>
  </si>
  <si>
    <t>3</t>
  </si>
  <si>
    <t>4</t>
  </si>
  <si>
    <t>Всего запланировано, тыс. руб.*</t>
  </si>
  <si>
    <t>*Примечание: Информация должна быть указана по данным первоначально принятого  бюджета субъекта Российской Федерации на 2018 год и на плановый период 2019 и 2020 годов</t>
  </si>
  <si>
    <t>Количество государственных учреждений, выполнивших государственное задание на 100%, шт.</t>
  </si>
  <si>
    <t>Объем дотаций на выравнивание бюджетной обеспеченности муниципальных образований из бюджета субъекта Российской Федерации, тыс. рублей</t>
  </si>
  <si>
    <t>Объем субвенций бюджетам муниципальных районов по расчету и предоставлению дотаций бюджетам поселений из бюджета субъекта Российской Федерации, тыс. рублей</t>
  </si>
  <si>
    <t>Объем субвенций муниципальным образованиям из бюджета субъекта Российской Федерации, тыс. рублей</t>
  </si>
  <si>
    <t>Уровень расчетной бюджетной обеспеченности  пяти наименее обеспеченных муниципальных образований  после  выравнивания в 2019 году</t>
  </si>
  <si>
    <t>Уровень расчетной бюджетной обеспеченности пяти наиболее обеспеченных муниципальных образований  после  выравнивания в 2019 году</t>
  </si>
  <si>
    <t>к сведениям для оценки качества управления региональными финансами за 2018 год</t>
  </si>
  <si>
    <t>Объем  дотаций на поддержку мер по обеспечению сбалансированности местных бюджетов  из бюджета  субъекта Российской Федерации, тыс. руб.</t>
  </si>
  <si>
    <t>Объем  дотаций на поддержку мер по обеспечению сбалансированности местных бюджетов, предусмотренных законом о бюджете</t>
  </si>
  <si>
    <t xml:space="preserve">Нормативно-правовой акт, устанавливающий порядки предоставления (условия предоставления, методики расчетов) межбюджетных трансфертов </t>
  </si>
  <si>
    <t>Ссылка на акт в сети «Интернет», КонсультантПлюс, Гарант</t>
  </si>
  <si>
    <t>Объем межбюджетных трансфертов местным бюджетам поощрительного характера за наращивание налогового (экономического) потенциала муниципального образования, тыс. руб.</t>
  </si>
  <si>
    <t>Количество муниципальных образований бюджетам которых предоставлены межбюджетные трансферты на поддержку местных инициатив, ед.</t>
  </si>
  <si>
    <t>Электронный адрес:</t>
  </si>
  <si>
    <t>Приложение 8</t>
  </si>
  <si>
    <t>к сведениям для оценки качества управления 
региональными финансами за 2018 год</t>
  </si>
  <si>
    <t>Сведения об отдельных межбюджетных трансфертах, предоставленных из бюджета субъекта Российской Федерации в 2018 году</t>
  </si>
  <si>
    <t>Объем иных межбюджетных трансфертов и дотаций (за исключением дотаций на выравнивание бюджетной обеспеченности и дотаций на поддержку по обеспечению по обеспечению сбалансированности) местным бюджетам из бюджета субъекта Российской Федерации, тыс. руб.</t>
  </si>
  <si>
    <t xml:space="preserve">Количество муниципальных образований, заключивших соглашения с финансовым органом субъекта Российской Федерации о предоставлении дотаций на выравнивание бюджетной обеспеченности, которыми предусматриваются меры по социально-экономическому развитию и оздоровлению муниципальных финансов
</t>
  </si>
  <si>
    <t>Сведения для оценки качества управления региональными финансами за 2018 год</t>
  </si>
  <si>
    <t>Раздел 1. Данные об исполнении бюджета субъекта Российской Федерации за 2018 г.</t>
  </si>
  <si>
    <t>5</t>
  </si>
  <si>
    <t>6</t>
  </si>
  <si>
    <t>7</t>
  </si>
  <si>
    <t>Количество утвержденных законов о внесении изменений в закон о бюджете субъекта Российской Федерации на 2018 год и на плановый период 2019 и 2020 годов, шт.</t>
  </si>
  <si>
    <t>Объем иных межбюджетных трансфертов из федерального бюджета, предоставленных бюджету субъекта Российской Федерации для предоставления бюджетам муниципальных образований, в том числе по видам иных межбюджетных трансфертов, тыс. руб.</t>
  </si>
  <si>
    <t>Количество законопроектов о внесении изменений в закон о бюджете субъекта Российской Федерации на 2018 год и на плановый период 2019 и 2020 годов, направленных в Минфин России, шт.</t>
  </si>
  <si>
    <t>Количество законопроектов о внесении изменений в закон о бюджете субъекта Российской Федерации на 2018 год и на плановый период 2019 и 2020 годов, направленных в Минфин России с использованием системы межведоственного электронного документоборота, шт.</t>
  </si>
  <si>
    <t>Раздел 2. Данные об отдельных результатах деятельности субъекта Российской Федерации 
и муниципальных образований в 2018 г.</t>
  </si>
  <si>
    <t>Объем платежей по обслуживанию государственного долга субъекта Российской Федерации, непогашенного по состоянию на 1 января 2018 г. (без учета бюджетных кредитов на пополнение остатков средств на счетах бюджетов субъектов Российской Федерации), осуществленных в 2018 году, тыс. руб.</t>
  </si>
  <si>
    <t>Объем платежей по погашению государственного долга субъекта Российской Федерации, непогашенного по состоянию на 1 января 2018 г. (без учета бюджетных кредитов на пополнение остатков средств на счетах бюджетов субъектов Российской Федерации), осуществленных в 2018 году, тыс. руб.</t>
  </si>
  <si>
    <t>Раздел 3. Дополнительная информация (по результатам 2018 г.)</t>
  </si>
  <si>
    <t>Размещение  расчетов по предоставлению дотаций на выравнивание бюджетной обеспеченности муниципальных образований, предусмотренной законом субъекта Российской Федерации о бюджете на 2019 год и плановый период 2020-2021 годов,  в сети "Интернет"</t>
  </si>
  <si>
    <t>Раздел 4. Данные об утвержденных показателях бюджета субъекта Российской Федерации на 2018 г.</t>
  </si>
  <si>
    <t>51.1</t>
  </si>
  <si>
    <t>51.2</t>
  </si>
  <si>
    <t xml:space="preserve">Дотации на поддержку мер по обеспечению сбалансированности бюджетов субъектов Российской Федерации и иные дотации из федерального бюджета бюджетам субъектов Российской Федерации </t>
  </si>
  <si>
    <t>Изменение остатков средств на счетах по учету средств бюджета субъекта Российской Федерации, в том числе средств Резервного фонда субъекта Российской Федерации</t>
  </si>
  <si>
    <t>Раздел 5. Данные об утвержденных показателях бюджета субъекта Российской Федерации на 2019 год законом о бюджете на 2018 год и на плановый период 2019 и 2020 годов</t>
  </si>
  <si>
    <t>Раздел 6. Данные об утвержденных показателях бюджета субъекта Российской Федерации на 2019 год законом о бюджете на 2019 год и на плановый период 2020 и 2021 годов</t>
  </si>
  <si>
    <t>Количество целевых межбюджетных трансфертов местным бюджетам, шт.</t>
  </si>
  <si>
    <t>Общий объем субвенций в законе о бюджете субъекта Российской Федерации на 2019 год</t>
  </si>
  <si>
    <t>Объем нераспределенного резерва субвенций в законе субъекта Российской Федерации на 2019 год</t>
  </si>
  <si>
    <t>Примечание: Информация должна быть указана по данным первоначально принятого  бюджета субъекта Российской Федерации на 2019 год и на плановый период 2020 и 2021 годов</t>
  </si>
  <si>
    <t xml:space="preserve">Информация 
о выполнении требования о не снижении размеров дотации на выравнивание бюджетной обеспеченности поселений (внутригородских районов) бюджету каждого городского, сельского поселения, внутригородского района, а также  не снижении размеров дотации на выравнивание бюджетной обеспеченности муниципальных районов (городских округов, городских округов с внутригородским делением) бюджету каждого муниципального района (городского округа, городского округа с внутригородским делением)  на 2019 год по сравнению с размером  указанной  дотации на 2019 год в бюджете субъекта Российской Федерации на 2018 год и на плановый период 2019 и 2020 годов (с учетом расчетного размера дотации, замененного дополнительным нормативом отчислений в бюджеты муниципальных образований от налога на доходы физических лиц)  </t>
  </si>
  <si>
    <t xml:space="preserve"> Размер дотации на выравнивание бюджетной обеспеченности муниципального образования  на 2019 год (из закона о бюджете на 2019 год и плановый период 2020 и 2021 г.)</t>
  </si>
  <si>
    <t xml:space="preserve"> Размер дотации на выравнивание бюджетной обеспеченности муниципального образования на 2019 год (из закона о бюджете на 2018 год и плановый период 2019 и 2020 г.)</t>
  </si>
  <si>
    <t>Примечание: Информация должна быть указана по данным первоначально принятых  бюджетов субъекта Российской Федерации на 2018 год и на плановый период 2019 и 2020 годов и на 2019 год и на плановый период 2020 и 2021 годов</t>
  </si>
  <si>
    <t>*Примечание: Информация должна быть указана по данным первоначально принятого  бюджета субъекта Российской Федерации на 2019 год и на плановый период 2020 и 2021 годов</t>
  </si>
  <si>
    <t>Информация
о проведении в 2018 году финансовыми органами субъектов Российской Федерации обучающих мероприятий для органов местного самоуправления муниципальных образований в сфере межбюджетных отношений и организации бюджетного процесса</t>
  </si>
  <si>
    <t xml:space="preserve">Количество муниципальных образований, входящих в состав субъекта Российской Федерации, являющихся получателями дотации на выравнивание бюджетной обеспеченности из бюджета субъекта Российской Федерации </t>
  </si>
  <si>
    <t>Количество муниципальных образований, входящих в состав субъекта Российской Федерации, с уровнем дотационности  от  50%  и более, а также не имеющих годовой отчетности об исполнении местного бюджета за один год и более из трех последних отчетных финансовых лет, в отношении бюджетов которых финансовым органом субъекта Российской Федерации подготовлены заключения по проекту местного бюджета на очередной финансовый год (очередной финансовый год и плановый период), шт.</t>
  </si>
  <si>
    <t>Количество межбюджетных трансфертов местным бюджетам, имеющих целевое назначение, предоставление которых в 2019 году предусмотрено в пределах суммы, необходимой для оплаты денежных обязательств получателей средств бюджета, шт.</t>
  </si>
  <si>
    <t>Всего запланировано, по данным первоначально принятого закона о бюджете на 2018-2020 годы</t>
  </si>
  <si>
    <t>ответственный исполнитель</t>
  </si>
  <si>
    <t>http://minfinchr.ru/files/%D0%9F%D0%9F%20%D0%A7%D0%A0%20%D0%BE%D1%82%2008.12.2011%20%E2%84%96%20228%20%D0%9F%D0%BE%D1%80%D1%8F%D0%B4%D0%BE%D0%BA%20%D0%BC%D0%BE%D0%BD%D0%B8%D1%82%D0%BE%D1%80%D0%B8%D0%BD%D0%B3%D0%B0%20%D1%81%D0%BE%D0%B1%D0%BB%D1%8E%D0%B4%D0%B5%D0%BD%D0%B8%D1%8F%20%D0%9C%D0%9E%20%D1%82%D1%80%D0%B5%D0%B1%D0%BE%D0%B2%D0%B0%D0%BD%D0%B8%D0%B9%20%D0%B1%D1%8E%D0%B4%D0%B6%D0%B5%D1%82%D0%BD%D0%BE%D0%B3%D0%BE%20%D0%B7%D0%B0%D0%BA%D0%BE%D0%BD%D0%BE%D0%B4%D0%B0%D1%82%D0%B5%D0%BB%D1%8C%D1%81%D1%82%D0%B2%D0%B0.pdf</t>
  </si>
  <si>
    <t>Постановление Правительства Чеченской Республики №228 от 08.12.11г."О порядке проведения мониторинга соблюдения муниципальными
образованиями требований бюджетного законодательства и оценки
качества управления бюджетным процессом"</t>
  </si>
  <si>
    <t>-</t>
  </si>
  <si>
    <t>Постановление Правительства Чеченской Республики от 28 декабря 2010 года № 247 «Об организации мониторинга качества финансового менеджмента, осуществляемого главными распорядителями средств бюджета Чеченской Республики»</t>
  </si>
  <si>
    <t>http://mfchr.ru/Documents/%D0%9F%D0%BE%D1%81%D1%82%D0%B0%D0%BD%D0%BE%D0%B2%D0%BB%D0%B5%D0%BD%D0%B8%D0%B5%20%D0%9F%D1%80%D0%B0%D0%B2%D0%B8%D1%82%D0%B5%D0%BB%D1%8C%D1%81%D1%82%D0%B2%D0%B0%20%D0%A7%D0%A0%20%D0%BE%D1%82%2028.12.2010%20%D0%B3.%20%E2%84%96247%20.pdf</t>
  </si>
  <si>
    <t>http://pgu.gov-chr.ru/</t>
  </si>
  <si>
    <t>да</t>
  </si>
  <si>
    <t xml:space="preserve">http://www.minzdravchr.ru/dokumenty/rasporyazhenie-pravitelstva-chechenskoj-respubliki-ot-13-dekabrya-2013-goda-400-r-o-merah-po-vnedreneiyu-nezavisimoj-sistemy-ocenki-kachestva-raboty-gosudarstvennyh-uchrezhdenij-chechenskoj-respubliki-okazyvayushhih-socialnye-uslugi
http://kpdo.ru/images/doc/norm/pri/54.PDF
http://mon95.ru/images/pr6462015.pdf
http://www.minzdravchr.ru/dokumenty/prikaz-ministerstva-zdravoohraneniya-chechenskoj-respubliki-ot-06022015-g-23-o-sozdanii-obshhestvennogo-soveta-pri-ministerstve-zdravoohraneniya-chechenskoj-respubliki
http://minsport-chr.ru/images/prikazi2016/prikaz31.15g.PDF
http://minsport-chr.ru/images/OBCHESTV/prikaz06.PDF
http://minsport-chr.ru/images/OBCHESTV/prikaz07.PDF
http://minsport-chr.ru/images/prikazi2016/prikaz38.15g.PDF
http://minsport-chr.ru/images/OBCHESTV/prikaz05.PDF   http://mtchr.ru/files/2014/05-168.pdf 
http://mtchr.ru/files/kaches/prikaz.docx
http://mtchr.ru/stat/Nezavisimaya-sistema-otsenki-kachestva-raboti-organizatsiy-okazivayushchih-sotsialnie-uslugi.html
http://kpdo.ru/documentssss/Prikaz/prikaz03.PDF
http://mtchr.ru/files/606/rasporejenie400.pdf                                   </t>
  </si>
  <si>
    <t>Постановление Правительства ЧР от 28.12.2010 г. №243 "Об утверждении порядков оценки соответствия фактически предоставленных бюджетными и автономными учреждениями государственных услуг юридическим и физическим лицам утвержденным требованиям к их качеству, мониторинга и контроля за исполнением ими государственных заданий на предоставление государтсвенных услуг юридическим и физическим лицам, определения размера субсидии на финансовое обеспечение выполнения государственного задания на предоставление государтсвенных услуг юридическим и физическим лицам"</t>
  </si>
  <si>
    <t>http://www.minfinchr.ru/normativnaya-informatsiya-3/byudzhetnaya-reforma/realizatsiya-federalnogo-zakona-ot-08-05-2010-83-fz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</si>
  <si>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</si>
  <si>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</si>
  <si>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</si>
  <si>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</si>
  <si>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</si>
  <si>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</si>
  <si>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</si>
  <si>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</si>
  <si>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</si>
  <si>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</si>
  <si>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</si>
  <si>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Сунженский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</si>
  <si>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</si>
  <si>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</si>
  <si>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</si>
  <si>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Шатойский муниципальный район</t>
  </si>
  <si>
    <t>Шелковской муниципальный район</t>
  </si>
  <si>
    <t>НДФЛ</t>
  </si>
  <si>
    <t>Доп.норматив от НДФЛ %</t>
  </si>
  <si>
    <t>Чеченская Республика</t>
  </si>
  <si>
    <t>Снижение дотации на выравнивание бюджетной обеспеченности связано с планируемым с 2019 года перераспределением вопросов местного значения и доходов бюджетов между муниципальными образованиями, входящими в состав данного района</t>
  </si>
  <si>
    <t xml:space="preserve">Субсидия на реализацию мероприятий по комплексному обустройству населенных пунктов, расположенных в сельской местности, объектами социальной и инженерной инфраструктуры населенных пунктов, расположенных в сельской местности, в том числе
по развитию сети учреждений культурно-досугового типа </t>
  </si>
  <si>
    <t>Правила предоставления и распределения субсидий из федерального бюджета бюджетам субъектов Российской Федерации на комплексное обустройство объектами социальной и
инженерной инфраструктуры населенных пунктов, расположенных в сельской местности, на строительство и реконструкцию автомобильных дорог, утвержденные постановлением Правительства Российской Федерации от 15 июня 2013 г. № 598 "О
федеральной целевой программе "Устойчивое развитие сельских территорий на 2014-2017 годы и на период до 2020 года"</t>
  </si>
  <si>
    <t>https://programs.gov.ru/Portal/programs/passport/27</t>
  </si>
  <si>
    <t xml:space="preserve">Субсидия на государственную
поддержку лучших работников
муниципальных учреждений культуры, находящихся на
территории сельских поселений в рамках поддержки отрасли культуры </t>
  </si>
  <si>
    <t>Правила предоставления и распределения субсидии из
федерального бюджета бюджетам субъектов Российской Федерации на поддержку отрасли культуры, утвержденные постановлением Правительства Российской Федерации от 15 апреля 2014 г. № 317 "Об утверждении государственной программы Российской Федерации "Развитие культуры и туризма" на 2013-2020 годы"; Порядок отбора получателей субсидии из федерального бюджета на оказание государственной поддержки муниципальным учреждениям культуры и лучшим работникам муниципальных учреждений культуры, находящихся на территории сельских поселений, утвержденным приказом Министерства культуры Чеченской Республики от 14.04.2017 г. № 23-ос</t>
  </si>
  <si>
    <t>http://mk-chr.ru/ministerstvo/ofitsialnye-dokumenty</t>
  </si>
  <si>
    <t xml:space="preserve">Субсидия на государственную
поддержку муниципальных
учреждений культуры, находящихся на территории сельских поселений в рамках поддержки отрасли культуры </t>
  </si>
  <si>
    <t>Правила предоставления и распределения субсидии из
федерального бюджета бюджетам субъектов Российской Федерации на поддержку отрасли культуры, утвержденные постановлением Правительства Российской Федерации от 15 апреля 2014 г. № 317 "Об утверждении государственной программы Российской Федерации "Развитие культуры и туризма" на 2013-2020 годы"; Порядок отбора получателей субсидии из федерального бюджета на оказание государственной поддержки муниципальным учреждениям культуры и лучшим работникам муниципальных учреждений культуры, находящихся на территории сельских поселений, утвержденный приказом Министерства культуры Чеченской Республики от 14.04.2017 г. № 23-ос</t>
  </si>
  <si>
    <t>Субсидия на обеспечение развития и укрепления материально-технической базы муниципальных домов культуры</t>
  </si>
  <si>
    <t>Правила предоставления и распределения субсидии субъектам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человек, приведенные в приложении № 7 к государственной программе Российской Федерации «Развитие культуры и туризма» на 2013-2020 годы, утвержденной постановлением Правительства Российской Федерации от 15.04.2014 г. № 317; Порядок отбора получателей субсидии федерального бюджета на обеспечение развития и укрепления материально-технической базы муниципальных домов
культуры, утвержденный приказом Министерства культуры Чеченской Республики от 14.04.2017 г. № 22-ос</t>
  </si>
  <si>
    <t>Предоставление молодым семьям социальных выплат на приобретение (строительство) жилья</t>
  </si>
  <si>
    <t>Постановление Правительства Российской Федерации от 30.12.2017 г. № 1710</t>
  </si>
  <si>
    <t>http://publication.pravo.gov.ru/Document/GetFile/0001201712310066?type=pdf</t>
  </si>
  <si>
    <t>Социальная выплата гражданам, проживающим в оползневой зоне на территории Чеченской Республики</t>
  </si>
  <si>
    <t>Правительства
Чеченской Республики от 30 марта 2015 года № 73</t>
  </si>
  <si>
    <t>https://apchr.ru/engine/download.php?id=2531</t>
  </si>
  <si>
    <t>8</t>
  </si>
  <si>
    <t>Предоставление субсидии на реализацию приоритетного проекта формирование современной городской среды на 2018 год</t>
  </si>
  <si>
    <t>Постановление ПравительстваЧеченской Республики  от 05.09.2017 г. № 202</t>
  </si>
  <si>
    <t>http://msgkhchr.ru/doc/HPA/PPCHR/2017/PPCHR_05.09.2017_202.pdf</t>
  </si>
  <si>
    <t>Приказ МФЧР от 26.11.2018 г. № 475</t>
  </si>
  <si>
    <t>http://mfchr.ru/Documents/%D0%BE%D1%82%2026.12.2018%20%E2%84%96475%20%D0%9E%20%D0%BD%D0%BE%D1%80%D0%BC%D0%B0%D1%82%D0%B8%D0%B2%D0%B0%D1%85%20%D1%84%D0%BE%D1%80%D0%BC%D0%B8%D1%80%D0%BE%D0%B2%D0%B0%D0%BD%D0%B8%D1%8F%20%D1%80%D0%B0%D1%81%D1%85%D0%BE%D0%B4%D0%BE%D0%B2%20%D0%BD%D0%B0%20%D0%BE%D0%BF%D0%BB%D0%B0%D1%82%D1%83%20%D1%82%D1%80%D1%83%D0%B4%D0%B0%20%D0%B4%D0%B5%D0%BF%D1%83%D1%82%D0%B0%D1%82%D0%BE%D0%B2.pdf</t>
  </si>
  <si>
    <t>Постановление Правительства Чеченской Республики
от 15.11.2011 г. № 180</t>
  </si>
  <si>
    <t>http://docs.cntd.ru/document/906800966</t>
  </si>
  <si>
    <t>http://minfinchr.ru/Documents/%D0%A0%D0%B0%D1%81%D1%87%D0%B5%D1%82%20%D0%B4%D0%BE%D1%82%D0%B0%D1%86%D0%B8%D0%B8,%20%D1%81%D1%83%D0%B1%D0%B2%D0%B5%D0%BD%D1%86%D0%B8%D0%B8%20%D0%BD%D0%B0%202018%20%D0%B3%D0%BE%D0%B4.xlsx</t>
  </si>
  <si>
    <t>2.1.5.</t>
  </si>
  <si>
    <t>2.1.6.</t>
  </si>
  <si>
    <t>2.1.7.</t>
  </si>
  <si>
    <t>2.1.8.</t>
  </si>
  <si>
    <t>2.1.9.</t>
  </si>
  <si>
    <t>2.1.10.</t>
  </si>
  <si>
    <t>Аргун</t>
  </si>
  <si>
    <t xml:space="preserve">Грозный </t>
  </si>
  <si>
    <t>«Новации бюджетного законодательства : 2017-2018 годы»</t>
  </si>
  <si>
    <t>ipk-mfchr.ru</t>
  </si>
  <si>
    <t>«Изменения в учете государственных (муниципальных) учреждений в 2018 г. особенности формирования бюджетной (бухгалтерской) отчетности за 2017 г. Организация внутреннего финансового контроля в государственных (муниципальных) учреждениях»</t>
  </si>
  <si>
    <t>«Расчет финансового обеспечения выполнения государственного задания с использованием нормативных затрат на оказание государственных услуг на 2018 год с учетом изменений бюджетного законодательства»</t>
  </si>
  <si>
    <t>АС «Бюджет», автоматизация  процессов централизованного ведения нормативно- справочной информации, исполнения бюджета с применением 
web – технологий.</t>
  </si>
  <si>
    <t>Руководитель финансового органа субъекта Российской Федерации    ___________________  С.Х. Тагаев</t>
  </si>
  <si>
    <t>Исполнитель: Раиса Желилавна Гулуева</t>
  </si>
  <si>
    <t>Контактный телефон:(88712-62-79-64)</t>
  </si>
  <si>
    <t>нет</t>
  </si>
  <si>
    <t>Распоряжение Правительства Чеченской Республики
от 13 декабря 2013 г. N 400-р
"О мерах по внедрению независимой системы оценки качества работы государственных учреждений Чеченской Республики, оказывающих социальные услуги"; 
Приказ Комитета Правительства ЧР по дошкольному образованию от 02.09.2015 года №50а-од, "О независимой оценки качества образования";
 Приказ Министерства образования и науки Чеченской Республики ЧР  от 28.05.2015 года №646-п, "О независимой оценки качества образования"
Приказ Министерства здравоохранения Чеченской Республики от 06.02.2015 г. №23 "О создании Общественного совета при Министерстве здравоохранения Чеченской Республики";
Приказ Министерства здравоохранения Чеченской Республики от 30.12.2015 г. №323 г. Грозный "О внесении изменений в приказ Министерства здравоохранения Чеченской Республики от 06.02.2015 г. №23 г. Грозный"О создании Общественного совета при Министерстве здравоохранения Чеченской Республики";
Приказ Министерства Чеченской Республики по физической культуре и спорту от 01.04.2016 г. №31-ОП "Об утверждении Положения об Общественном совете при Министерстве Чеченской Республики по физической культуре и спорту";
Приказ Министерства Чеченской Республики по физической культуре и спорту от 30.01.2014 г. г. №06-ОП "Об образовании Общественного совета при Министерстве Чеченской Республики по физической культуре и спорту"
Приказ Министерства Чеченской Республики по физической культуре и спорту от 30.01.2014 г. г. №07-ОП  "  Об определении ответственного по организации независимой системы  качества работы государственных учреждений, подведомственных Министерству Чеченской Республики по физической культуре и спорту, оказывающих социальные услуги";
Приказ Министерства Чеченской Республики по физической культуре и спорту от 02.07.2015 г. № 38-ОП  "  Об определении оператора по проведению независимой оценки качества  работы организаций ГБУ "Стадион ручных игр" ;
Приказ Министерства Чеченской Республики по физической культуре и спорту от 30.01.2014 г. №05-ОП "Об утверждении Положения об Общественном совете при Министерстве Чеченской Республики по физической культуре и спорту";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Минфина РФ от 3 декабря 2010 г. N 552                                                                                                                                                                                      Приказ Министерства труда,занятости и социального развития  Чеченской Республики от 21.11.2014 г. № 01-01-05/168  " Об образовании общественного совета";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Министерства труда,занятости и социального развития  Чеченской Республики от 11.11.2013. г. №01-01-05/305 "Об организации работ по проведению независимиой оценки качества работы учреждений";                                                                                                                                                                                                                                                                                                                                                                      Приказ Комитета Чеченской Республики по дошкольному образованию  от 06.11.2014 №74-од "О порядке осуществления мониторинга и оценки качества управления региональными финансами"</t>
  </si>
  <si>
    <t>Нет данных</t>
  </si>
  <si>
    <t>Единые личные кабинеты на портале предоставления государственных и муниципальныха услуг Чеченской Республики (pgu.gov-chr.ru) в настоящее время не созданы</t>
  </si>
  <si>
    <t xml:space="preserve">Единая субвенции местным бюджетам из регионального бюджета не предоставляются </t>
  </si>
  <si>
    <t xml:space="preserve"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</si>
  <si>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Реализация мероприятий по обеспечению развития и укрепления материально-технической базы муниципальных домов культуры</t>
  </si>
  <si>
    <t>Поддержка отрасли культуры</t>
  </si>
  <si>
    <t>Подготовка и проведение празднования на федеральном уровне памятных дат субъектов Российской федерации</t>
  </si>
  <si>
    <t>Реализация мероприятий по устойчивому развитию сельских территорий</t>
  </si>
  <si>
    <t>Реализация мероприятий по обеспечению жильем молодых семей</t>
  </si>
  <si>
    <t>Осуществление социальных выплат гражданам, проживающих в оползневой зоне, в районы с благоприятными условиями проживания на территории Чеченской Республики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</si>
  <si>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</si>
  <si>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Финансовое обеспечение мероприятий по обустройству мест массового отдыха населения (городских парков)</t>
  </si>
  <si>
    <t>2.1 Объем субсидий муниципальным образованиям из бюджета Чеченской Республики,  предоставленных за счет субсидий, иных межбюджетных трансфертов из федерального бюджета, а также средств Фонда содействия реформированию жилищно-коммунального хозяйства и Фонда развития моногородов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</si>
</sst>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"/>
    <numFmt numFmtId="165" formatCode="#,##0.0"/>
    <numFmt numFmtId="166" formatCode="_-* #,##0.00_р_._-;\-* #,##0.00_р_._-;_-* &quot;-&quot;??_р_._-;_-@_-"/>
  </numFmts>
  <fonts count="28" x14ac:knownFonts="1">
    <font>
      <sz val="10"/>
      <name val="Arial Cyr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trike/>
      <sz val="12"/>
      <name val="Times New Roman Cyr"/>
      <family val="1"/>
      <charset val="204"/>
    </font>
    <font>
      <strike/>
      <sz val="12"/>
      <name val="Times New Roman"/>
      <family val="1"/>
      <charset val="204"/>
    </font>
    <font>
      <b/>
      <sz val="11"/>
      <color theme="6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trike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Cyr"/>
      <charset val="204"/>
    </font>
    <font>
      <b/>
      <sz val="12"/>
      <name val="Times New Roman Cyr"/>
      <charset val="204"/>
    </font>
    <font>
      <sz val="10"/>
      <name val="Times New Roman Cyr"/>
      <family val="1"/>
      <charset val="204"/>
    </font>
    <font>
      <sz val="10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43" fontId="22" fillId="0" borderId="0" applyFont="0" applyFill="0" applyBorder="0" applyAlignment="0" applyProtection="0"/>
    <xf numFmtId="0" fontId="25" fillId="0" borderId="0"/>
  </cellStyleXfs>
  <cellXfs count="176">
    <xf numFmtId="0" fontId="0" fillId="0" borderId="0" xfId="0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vertical="justify"/>
    </xf>
    <xf numFmtId="0" fontId="2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1" fontId="2" fillId="0" borderId="1" xfId="0" applyNumberFormat="1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left" vertical="justify"/>
    </xf>
    <xf numFmtId="1" fontId="2" fillId="0" borderId="1" xfId="0" quotePrefix="1" applyNumberFormat="1" applyFont="1" applyFill="1" applyBorder="1" applyAlignment="1">
      <alignment horizontal="left" vertical="justify"/>
    </xf>
    <xf numFmtId="1" fontId="2" fillId="0" borderId="0" xfId="0" applyNumberFormat="1" applyFont="1" applyFill="1" applyBorder="1" applyAlignment="1">
      <alignment horizontal="left" vertical="justify"/>
    </xf>
    <xf numFmtId="0" fontId="2" fillId="0" borderId="0" xfId="0" applyFont="1" applyBorder="1" applyAlignment="1">
      <alignment horizontal="justify" vertical="top"/>
    </xf>
    <xf numFmtId="0" fontId="2" fillId="0" borderId="0" xfId="0" applyFont="1" applyFill="1" applyBorder="1" applyAlignment="1">
      <alignment horizontal="left" vertical="justify"/>
    </xf>
    <xf numFmtId="0" fontId="2" fillId="0" borderId="0" xfId="0" applyFont="1" applyBorder="1" applyAlignment="1">
      <alignment horizontal="justify" vertical="top" wrapText="1"/>
    </xf>
    <xf numFmtId="4" fontId="2" fillId="0" borderId="0" xfId="0" applyNumberFormat="1" applyFont="1" applyFill="1" applyBorder="1"/>
    <xf numFmtId="0" fontId="2" fillId="0" borderId="1" xfId="0" applyFont="1" applyFill="1" applyBorder="1" applyAlignment="1">
      <alignment horizontal="justify" vertical="top" wrapText="1"/>
    </xf>
    <xf numFmtId="49" fontId="2" fillId="0" borderId="1" xfId="0" quotePrefix="1" applyNumberFormat="1" applyFont="1" applyFill="1" applyBorder="1" applyAlignment="1">
      <alignment horizontal="left" vertical="justify"/>
    </xf>
    <xf numFmtId="0" fontId="8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 vertical="justify"/>
    </xf>
    <xf numFmtId="0" fontId="2" fillId="0" borderId="1" xfId="0" applyFont="1" applyFill="1" applyBorder="1" applyAlignment="1">
      <alignment horizontal="justify" vertical="top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/>
    <xf numFmtId="0" fontId="8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/>
    </xf>
    <xf numFmtId="4" fontId="13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/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4" fontId="20" fillId="0" borderId="0" xfId="0" applyNumberFormat="1" applyFont="1"/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1" fillId="2" borderId="1" xfId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/>
    <xf numFmtId="165" fontId="9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21" fillId="0" borderId="1" xfId="1" applyBorder="1" applyAlignment="1" applyProtection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1" fillId="0" borderId="1" xfId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165" fontId="24" fillId="0" borderId="1" xfId="2" applyNumberFormat="1" applyFont="1" applyBorder="1" applyAlignment="1">
      <alignment horizontal="center" vertical="center"/>
    </xf>
    <xf numFmtId="165" fontId="24" fillId="0" borderId="1" xfId="2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justify" vertical="top"/>
    </xf>
    <xf numFmtId="4" fontId="2" fillId="0" borderId="1" xfId="0" applyNumberFormat="1" applyFont="1" applyFill="1" applyBorder="1"/>
    <xf numFmtId="4" fontId="9" fillId="0" borderId="1" xfId="0" applyNumberFormat="1" applyFont="1" applyBorder="1"/>
    <xf numFmtId="0" fontId="26" fillId="0" borderId="3" xfId="3" applyFont="1" applyFill="1" applyBorder="1" applyAlignment="1">
      <alignment horizontal="left" wrapText="1"/>
    </xf>
    <xf numFmtId="166" fontId="26" fillId="0" borderId="1" xfId="3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8" fillId="0" borderId="1" xfId="0" quotePrefix="1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/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4" fillId="2" borderId="3" xfId="0" applyNumberFormat="1" applyFont="1" applyFill="1" applyBorder="1" applyAlignment="1">
      <alignment horizontal="center"/>
    </xf>
    <xf numFmtId="4" fontId="14" fillId="2" borderId="4" xfId="0" applyNumberFormat="1" applyFont="1" applyFill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4" fontId="14" fillId="0" borderId="4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justify" vertical="top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NumberFormat="1" applyFont="1" applyFill="1" applyBorder="1" applyAlignment="1">
      <alignment horizontal="center" vertical="center" wrapText="1"/>
    </xf>
    <xf numFmtId="0" fontId="8" fillId="0" borderId="3" xfId="0" quotePrefix="1" applyNumberFormat="1" applyFont="1" applyFill="1" applyBorder="1" applyAlignment="1">
      <alignment horizontal="left" vertical="center" wrapText="1"/>
    </xf>
    <xf numFmtId="0" fontId="8" fillId="0" borderId="4" xfId="0" quotePrefix="1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9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finchr.ru/normativnaya-informatsiya-3/byudzhetnaya-reforma/realizatsiya-federalnogo-zakona-ot-08-05-2010-83-f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mk-chr.ru/ministerstvo/ofitsialnye-dokumenty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://mk-chr.ru/ministerstvo/ofitsialnye-dokumenty" TargetMode="External"/><Relationship Id="rId1" Type="http://schemas.openxmlformats.org/officeDocument/2006/relationships/hyperlink" Target="https://programs.gov.ru/Portal/programs/passport/27" TargetMode="External"/><Relationship Id="rId6" Type="http://schemas.openxmlformats.org/officeDocument/2006/relationships/hyperlink" Target="https://apchr.ru/engine/download.php?id=2531" TargetMode="External"/><Relationship Id="rId5" Type="http://schemas.openxmlformats.org/officeDocument/2006/relationships/hyperlink" Target="http://publication.pravo.gov.ru/Document/GetFile/0001201712310066?type=pdf" TargetMode="External"/><Relationship Id="rId4" Type="http://schemas.openxmlformats.org/officeDocument/2006/relationships/hyperlink" Target="http://mk-chr.ru/ministerstvo/ofitsialnye-dokumenty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8"/>
  <sheetViews>
    <sheetView tabSelected="1" view="pageBreakPreview" zoomScale="70" zoomScaleNormal="70" zoomScaleSheetLayoutView="70" workbookViewId="0">
      <selection activeCell="C9" sqref="C9:D9"/>
    </sheetView>
  </sheetViews>
  <sheetFormatPr defaultRowHeight="12.75" x14ac:dyDescent="0.2"/>
  <cols>
    <col min="1" max="1" width="6" style="2" customWidth="1"/>
    <col min="2" max="2" width="42" style="2" customWidth="1"/>
    <col min="3" max="3" width="118.140625" style="2" customWidth="1"/>
    <col min="4" max="4" width="44.42578125" style="2" customWidth="1"/>
    <col min="5" max="5" width="5.28515625" style="2" hidden="1" customWidth="1"/>
    <col min="6" max="6" width="18.85546875" style="2" customWidth="1"/>
    <col min="7" max="16384" width="9.140625" style="2"/>
  </cols>
  <sheetData>
    <row r="1" spans="1:7" ht="15.75" customHeight="1" x14ac:dyDescent="0.3">
      <c r="B1" s="128" t="s">
        <v>167</v>
      </c>
      <c r="C1" s="128"/>
      <c r="D1" s="128"/>
      <c r="E1" s="41"/>
      <c r="F1" s="7"/>
      <c r="G1" s="7"/>
    </row>
    <row r="2" spans="1:7" ht="18.75" customHeight="1" x14ac:dyDescent="0.2">
      <c r="B2" s="129" t="s">
        <v>232</v>
      </c>
      <c r="C2" s="129"/>
      <c r="D2" s="129"/>
      <c r="E2" s="6"/>
      <c r="F2" s="6"/>
      <c r="G2" s="6"/>
    </row>
    <row r="3" spans="1:7" ht="15.75" x14ac:dyDescent="0.2">
      <c r="B3" s="130" t="s">
        <v>2</v>
      </c>
      <c r="C3" s="130"/>
      <c r="D3" s="130"/>
    </row>
    <row r="4" spans="1:7" ht="20.25" customHeight="1" x14ac:dyDescent="0.25">
      <c r="B4" s="131" t="s">
        <v>168</v>
      </c>
      <c r="C4" s="131"/>
      <c r="D4" s="131"/>
      <c r="E4" s="39"/>
    </row>
    <row r="5" spans="1:7" ht="9.75" customHeight="1" x14ac:dyDescent="0.25">
      <c r="B5" s="39"/>
      <c r="C5" s="39"/>
      <c r="D5" s="39"/>
      <c r="E5" s="39"/>
    </row>
    <row r="6" spans="1:7" ht="14.25" x14ac:dyDescent="0.2">
      <c r="A6" s="4" t="s">
        <v>3</v>
      </c>
      <c r="B6" s="4" t="s">
        <v>0</v>
      </c>
      <c r="C6" s="133" t="s">
        <v>110</v>
      </c>
      <c r="D6" s="133"/>
    </row>
    <row r="7" spans="1:7" ht="32.25" customHeight="1" x14ac:dyDescent="0.25">
      <c r="A7" s="12">
        <v>1</v>
      </c>
      <c r="B7" s="9" t="s">
        <v>138</v>
      </c>
      <c r="C7" s="132">
        <v>22816966.48655</v>
      </c>
      <c r="D7" s="132"/>
    </row>
    <row r="8" spans="1:7" ht="27" customHeight="1" x14ac:dyDescent="0.25">
      <c r="A8" s="14">
        <v>2</v>
      </c>
      <c r="B8" s="9" t="s">
        <v>137</v>
      </c>
      <c r="C8" s="132">
        <v>20440685.997299999</v>
      </c>
      <c r="D8" s="132"/>
    </row>
    <row r="9" spans="1:7" ht="96" customHeight="1" x14ac:dyDescent="0.25">
      <c r="A9" s="21" t="s">
        <v>48</v>
      </c>
      <c r="B9" s="9" t="s">
        <v>136</v>
      </c>
      <c r="C9" s="132">
        <v>567274.79998999997</v>
      </c>
      <c r="D9" s="132"/>
    </row>
    <row r="10" spans="1:7" ht="85.5" customHeight="1" x14ac:dyDescent="0.25">
      <c r="A10" s="21" t="s">
        <v>49</v>
      </c>
      <c r="B10" s="9" t="s">
        <v>173</v>
      </c>
      <c r="C10" s="132">
        <v>0</v>
      </c>
      <c r="D10" s="132"/>
    </row>
    <row r="11" spans="1:7" ht="50.25" customHeight="1" x14ac:dyDescent="0.25">
      <c r="A11" s="21" t="s">
        <v>144</v>
      </c>
      <c r="B11" s="24" t="s">
        <v>149</v>
      </c>
      <c r="C11" s="139">
        <v>1971240.91</v>
      </c>
      <c r="D11" s="140"/>
      <c r="F11" s="19">
        <f>C7-C9-C13</f>
        <v>2538515.704400003</v>
      </c>
    </row>
    <row r="12" spans="1:7" ht="56.25" customHeight="1" x14ac:dyDescent="0.25">
      <c r="A12" s="21" t="s">
        <v>145</v>
      </c>
      <c r="B12" s="24" t="s">
        <v>150</v>
      </c>
      <c r="C12" s="139">
        <v>330305.71899999998</v>
      </c>
      <c r="D12" s="140"/>
    </row>
    <row r="13" spans="1:7" ht="41.25" customHeight="1" x14ac:dyDescent="0.25">
      <c r="A13" s="21" t="s">
        <v>169</v>
      </c>
      <c r="B13" s="24" t="s">
        <v>151</v>
      </c>
      <c r="C13" s="139">
        <v>19711175.982159998</v>
      </c>
      <c r="D13" s="140"/>
    </row>
    <row r="14" spans="1:7" ht="55.5" customHeight="1" x14ac:dyDescent="0.25">
      <c r="A14" s="21" t="s">
        <v>170</v>
      </c>
      <c r="B14" s="24" t="s">
        <v>155</v>
      </c>
      <c r="C14" s="139">
        <v>437035.63389</v>
      </c>
      <c r="D14" s="140"/>
    </row>
    <row r="15" spans="1:7" ht="90.75" customHeight="1" x14ac:dyDescent="0.25">
      <c r="A15" s="21" t="s">
        <v>171</v>
      </c>
      <c r="B15" s="24" t="s">
        <v>165</v>
      </c>
      <c r="C15" s="139">
        <v>123200</v>
      </c>
      <c r="D15" s="140"/>
    </row>
    <row r="16" spans="1:7" ht="57" customHeight="1" x14ac:dyDescent="0.25">
      <c r="A16" s="12">
        <v>8</v>
      </c>
      <c r="B16" s="9" t="s">
        <v>135</v>
      </c>
      <c r="C16" s="137">
        <v>511152.39</v>
      </c>
      <c r="D16" s="138"/>
    </row>
    <row r="17" spans="1:5" ht="51.75" customHeight="1" x14ac:dyDescent="0.2">
      <c r="A17" s="14">
        <v>9</v>
      </c>
      <c r="B17" s="24" t="s">
        <v>139</v>
      </c>
      <c r="C17" s="136">
        <v>0</v>
      </c>
      <c r="D17" s="136"/>
    </row>
    <row r="18" spans="1:5" ht="91.5" customHeight="1" x14ac:dyDescent="0.2">
      <c r="A18" s="12">
        <v>10</v>
      </c>
      <c r="B18" s="42" t="s">
        <v>134</v>
      </c>
      <c r="C18" s="136">
        <v>37378.699999999997</v>
      </c>
      <c r="D18" s="136"/>
    </row>
    <row r="19" spans="1:5" ht="57.75" customHeight="1" x14ac:dyDescent="0.2">
      <c r="A19" s="12">
        <v>11</v>
      </c>
      <c r="B19" s="42" t="s">
        <v>133</v>
      </c>
      <c r="C19" s="136">
        <v>-232526.24</v>
      </c>
      <c r="D19" s="136"/>
    </row>
    <row r="20" spans="1:5" ht="54.75" customHeight="1" x14ac:dyDescent="0.25">
      <c r="A20" s="12">
        <v>12</v>
      </c>
      <c r="B20" s="42" t="s">
        <v>172</v>
      </c>
      <c r="C20" s="143">
        <v>3</v>
      </c>
      <c r="D20" s="144"/>
    </row>
    <row r="21" spans="1:5" ht="60" customHeight="1" x14ac:dyDescent="0.25">
      <c r="A21" s="12">
        <v>13</v>
      </c>
      <c r="B21" s="42" t="s">
        <v>174</v>
      </c>
      <c r="C21" s="143">
        <v>3</v>
      </c>
      <c r="D21" s="144"/>
    </row>
    <row r="22" spans="1:5" ht="77.25" customHeight="1" x14ac:dyDescent="0.2">
      <c r="A22" s="12">
        <v>14</v>
      </c>
      <c r="B22" s="42" t="s">
        <v>175</v>
      </c>
      <c r="C22" s="149">
        <v>0</v>
      </c>
      <c r="D22" s="149"/>
    </row>
    <row r="23" spans="1:5" ht="12.75" customHeight="1" x14ac:dyDescent="0.2">
      <c r="A23" s="15"/>
      <c r="B23" s="16"/>
      <c r="C23" s="60"/>
      <c r="D23" s="60"/>
    </row>
    <row r="24" spans="1:5" ht="12.75" customHeight="1" x14ac:dyDescent="0.2">
      <c r="A24" s="23" t="s">
        <v>50</v>
      </c>
      <c r="B24" s="150" t="s">
        <v>59</v>
      </c>
      <c r="C24" s="150"/>
      <c r="D24" s="150"/>
    </row>
    <row r="25" spans="1:5" ht="12.75" customHeight="1" x14ac:dyDescent="0.2">
      <c r="A25" s="23" t="s">
        <v>51</v>
      </c>
      <c r="B25" s="150" t="s">
        <v>60</v>
      </c>
      <c r="C25" s="150"/>
      <c r="D25" s="150"/>
    </row>
    <row r="26" spans="1:5" ht="49.5" customHeight="1" x14ac:dyDescent="0.25">
      <c r="B26" s="154" t="s">
        <v>176</v>
      </c>
      <c r="C26" s="154"/>
      <c r="D26" s="154"/>
      <c r="E26" s="39"/>
    </row>
    <row r="27" spans="1:5" ht="15.75" x14ac:dyDescent="0.25">
      <c r="B27" s="61"/>
      <c r="C27" s="61"/>
      <c r="D27" s="61"/>
      <c r="E27" s="39"/>
    </row>
    <row r="28" spans="1:5" x14ac:dyDescent="0.2">
      <c r="A28" s="62" t="s">
        <v>3</v>
      </c>
      <c r="B28" s="62" t="s">
        <v>0</v>
      </c>
      <c r="C28" s="146" t="s">
        <v>110</v>
      </c>
      <c r="D28" s="147"/>
    </row>
    <row r="29" spans="1:5" ht="40.5" customHeight="1" x14ac:dyDescent="0.25">
      <c r="A29" s="12">
        <v>15</v>
      </c>
      <c r="B29" s="11" t="s">
        <v>22</v>
      </c>
      <c r="C29" s="134">
        <v>238</v>
      </c>
      <c r="D29" s="135"/>
    </row>
    <row r="30" spans="1:5" ht="58.5" customHeight="1" x14ac:dyDescent="0.25">
      <c r="A30" s="12">
        <v>16</v>
      </c>
      <c r="B30" s="20" t="s">
        <v>23</v>
      </c>
      <c r="C30" s="134">
        <v>237</v>
      </c>
      <c r="D30" s="135"/>
    </row>
    <row r="31" spans="1:5" ht="66.75" customHeight="1" x14ac:dyDescent="0.25">
      <c r="A31" s="12">
        <v>17</v>
      </c>
      <c r="B31" s="20" t="s">
        <v>198</v>
      </c>
      <c r="C31" s="134">
        <v>17</v>
      </c>
      <c r="D31" s="135"/>
    </row>
    <row r="32" spans="1:5" ht="93.75" customHeight="1" x14ac:dyDescent="0.25">
      <c r="A32" s="12">
        <v>18</v>
      </c>
      <c r="B32" s="20" t="s">
        <v>166</v>
      </c>
      <c r="C32" s="134">
        <v>16</v>
      </c>
      <c r="D32" s="135"/>
    </row>
    <row r="33" spans="1:5" ht="84" customHeight="1" x14ac:dyDescent="0.25">
      <c r="A33" s="12">
        <v>19</v>
      </c>
      <c r="B33" s="20" t="s">
        <v>90</v>
      </c>
      <c r="C33" s="134">
        <v>16</v>
      </c>
      <c r="D33" s="135"/>
      <c r="E33" s="2" t="s">
        <v>111</v>
      </c>
    </row>
    <row r="34" spans="1:5" ht="120.75" customHeight="1" x14ac:dyDescent="0.25">
      <c r="A34" s="12">
        <v>20</v>
      </c>
      <c r="B34" s="20" t="s">
        <v>98</v>
      </c>
      <c r="C34" s="134">
        <v>16</v>
      </c>
      <c r="D34" s="135"/>
      <c r="E34" s="2" t="s">
        <v>111</v>
      </c>
    </row>
    <row r="35" spans="1:5" ht="153" x14ac:dyDescent="0.25">
      <c r="A35" s="12">
        <v>21</v>
      </c>
      <c r="B35" s="20" t="s">
        <v>199</v>
      </c>
      <c r="C35" s="134">
        <v>0</v>
      </c>
      <c r="D35" s="135"/>
      <c r="E35" s="2" t="s">
        <v>111</v>
      </c>
    </row>
    <row r="36" spans="1:5" ht="30.75" customHeight="1" x14ac:dyDescent="0.25">
      <c r="A36" s="12">
        <v>22</v>
      </c>
      <c r="B36" s="20" t="s">
        <v>91</v>
      </c>
      <c r="C36" s="134">
        <v>15</v>
      </c>
      <c r="D36" s="135"/>
      <c r="E36" s="2" t="s">
        <v>111</v>
      </c>
    </row>
    <row r="37" spans="1:5" ht="66" customHeight="1" x14ac:dyDescent="0.25">
      <c r="A37" s="12">
        <v>23</v>
      </c>
      <c r="B37" s="20" t="s">
        <v>92</v>
      </c>
      <c r="C37" s="134">
        <v>1</v>
      </c>
      <c r="D37" s="135"/>
      <c r="E37" s="2" t="s">
        <v>111</v>
      </c>
    </row>
    <row r="38" spans="1:5" ht="39.75" customHeight="1" x14ac:dyDescent="0.25">
      <c r="A38" s="12">
        <v>24</v>
      </c>
      <c r="B38" s="43" t="s">
        <v>93</v>
      </c>
      <c r="C38" s="134">
        <v>221</v>
      </c>
      <c r="D38" s="135"/>
      <c r="E38" s="2" t="s">
        <v>111</v>
      </c>
    </row>
    <row r="39" spans="1:5" ht="38.25" customHeight="1" x14ac:dyDescent="0.25">
      <c r="A39" s="12">
        <v>25</v>
      </c>
      <c r="B39" s="20" t="s">
        <v>94</v>
      </c>
      <c r="C39" s="134">
        <v>0</v>
      </c>
      <c r="D39" s="135"/>
      <c r="E39" s="2" t="s">
        <v>111</v>
      </c>
    </row>
    <row r="40" spans="1:5" ht="30.75" customHeight="1" x14ac:dyDescent="0.2">
      <c r="A40" s="12">
        <v>26</v>
      </c>
      <c r="B40" s="20" t="s">
        <v>101</v>
      </c>
      <c r="C40" s="141">
        <v>2620</v>
      </c>
      <c r="D40" s="142"/>
      <c r="E40" s="2" t="s">
        <v>111</v>
      </c>
    </row>
    <row r="41" spans="1:5" ht="43.5" customHeight="1" x14ac:dyDescent="0.2">
      <c r="A41" s="12">
        <v>27</v>
      </c>
      <c r="B41" s="20" t="s">
        <v>102</v>
      </c>
      <c r="C41" s="141">
        <v>2587</v>
      </c>
      <c r="D41" s="142"/>
      <c r="E41" s="2" t="s">
        <v>111</v>
      </c>
    </row>
    <row r="42" spans="1:5" ht="76.5" x14ac:dyDescent="0.2">
      <c r="A42" s="12">
        <v>28</v>
      </c>
      <c r="B42" s="9" t="s">
        <v>19</v>
      </c>
      <c r="C42" s="145">
        <v>112</v>
      </c>
      <c r="D42" s="145"/>
    </row>
    <row r="43" spans="1:5" ht="78.75" customHeight="1" x14ac:dyDescent="0.2">
      <c r="A43" s="12">
        <v>29</v>
      </c>
      <c r="B43" s="9" t="s">
        <v>112</v>
      </c>
      <c r="C43" s="148">
        <v>0</v>
      </c>
      <c r="D43" s="148"/>
    </row>
    <row r="44" spans="1:5" ht="30.75" customHeight="1" x14ac:dyDescent="0.2">
      <c r="A44" s="12">
        <v>30</v>
      </c>
      <c r="B44" s="9" t="s">
        <v>17</v>
      </c>
      <c r="C44" s="145">
        <f>50+80+199</f>
        <v>329</v>
      </c>
      <c r="D44" s="145"/>
    </row>
    <row r="45" spans="1:5" ht="38.25" customHeight="1" x14ac:dyDescent="0.2">
      <c r="A45" s="12">
        <v>31</v>
      </c>
      <c r="B45" s="9" t="s">
        <v>148</v>
      </c>
      <c r="C45" s="145">
        <f>46+80+199</f>
        <v>325</v>
      </c>
      <c r="D45" s="145"/>
    </row>
    <row r="46" spans="1:5" ht="66.75" customHeight="1" x14ac:dyDescent="0.2">
      <c r="A46" s="12">
        <v>32</v>
      </c>
      <c r="B46" s="9" t="s">
        <v>18</v>
      </c>
      <c r="C46" s="148" t="s">
        <v>205</v>
      </c>
      <c r="D46" s="148"/>
    </row>
    <row r="47" spans="1:5" ht="57.75" customHeight="1" x14ac:dyDescent="0.2">
      <c r="A47" s="12">
        <v>33</v>
      </c>
      <c r="B47" s="11" t="s">
        <v>20</v>
      </c>
      <c r="C47" s="136" t="s">
        <v>275</v>
      </c>
      <c r="D47" s="136"/>
    </row>
    <row r="48" spans="1:5" ht="93" customHeight="1" x14ac:dyDescent="0.25">
      <c r="A48" s="12">
        <v>34</v>
      </c>
      <c r="B48" s="11" t="s">
        <v>177</v>
      </c>
      <c r="C48" s="132">
        <v>0</v>
      </c>
      <c r="D48" s="132"/>
    </row>
    <row r="49" spans="1:5" ht="96" customHeight="1" x14ac:dyDescent="0.25">
      <c r="A49" s="12">
        <v>35</v>
      </c>
      <c r="B49" s="11" t="s">
        <v>178</v>
      </c>
      <c r="C49" s="132">
        <v>0</v>
      </c>
      <c r="D49" s="132"/>
    </row>
    <row r="50" spans="1:5" hidden="1" x14ac:dyDescent="0.2">
      <c r="A50" s="8"/>
    </row>
    <row r="51" spans="1:5" ht="27.75" customHeight="1" x14ac:dyDescent="0.25">
      <c r="A51" s="8"/>
      <c r="B51" s="153" t="s">
        <v>179</v>
      </c>
      <c r="C51" s="153"/>
      <c r="D51" s="153"/>
      <c r="E51" s="39"/>
    </row>
    <row r="52" spans="1:5" ht="13.5" customHeight="1" x14ac:dyDescent="0.25">
      <c r="A52" s="8"/>
      <c r="B52" s="61"/>
      <c r="C52" s="61"/>
      <c r="D52" s="61"/>
      <c r="E52" s="39"/>
    </row>
    <row r="53" spans="1:5" ht="36.75" customHeight="1" x14ac:dyDescent="0.2">
      <c r="A53" s="63" t="s">
        <v>3</v>
      </c>
      <c r="B53" s="63" t="s">
        <v>0</v>
      </c>
      <c r="C53" s="53" t="s">
        <v>1</v>
      </c>
      <c r="D53" s="53" t="s">
        <v>11</v>
      </c>
    </row>
    <row r="54" spans="1:5" ht="89.25" customHeight="1" x14ac:dyDescent="0.2">
      <c r="A54" s="13">
        <v>36</v>
      </c>
      <c r="B54" s="9" t="s">
        <v>4</v>
      </c>
      <c r="C54" s="69" t="s">
        <v>206</v>
      </c>
      <c r="D54" s="69" t="s">
        <v>207</v>
      </c>
    </row>
    <row r="55" spans="1:5" ht="192" customHeight="1" x14ac:dyDescent="0.2">
      <c r="A55" s="13">
        <v>37</v>
      </c>
      <c r="B55" s="11" t="s">
        <v>21</v>
      </c>
      <c r="C55" s="66" t="s">
        <v>204</v>
      </c>
      <c r="D55" s="65" t="s">
        <v>203</v>
      </c>
    </row>
    <row r="56" spans="1:5" ht="108.75" customHeight="1" x14ac:dyDescent="0.2">
      <c r="A56" s="13">
        <v>38</v>
      </c>
      <c r="B56" s="9" t="s">
        <v>24</v>
      </c>
      <c r="C56" s="69" t="s">
        <v>254</v>
      </c>
      <c r="D56" s="69" t="s">
        <v>255</v>
      </c>
    </row>
    <row r="57" spans="1:5" ht="132" customHeight="1" x14ac:dyDescent="0.2">
      <c r="A57" s="13">
        <v>39</v>
      </c>
      <c r="B57" s="9" t="s">
        <v>118</v>
      </c>
      <c r="C57" s="69" t="s">
        <v>256</v>
      </c>
      <c r="D57" s="59" t="s">
        <v>257</v>
      </c>
    </row>
    <row r="58" spans="1:5" ht="39.75" customHeight="1" x14ac:dyDescent="0.2">
      <c r="A58" s="13">
        <v>40</v>
      </c>
      <c r="B58" s="9" t="s">
        <v>5</v>
      </c>
      <c r="C58" s="10" t="s">
        <v>6</v>
      </c>
      <c r="D58" s="75" t="s">
        <v>208</v>
      </c>
    </row>
    <row r="59" spans="1:5" ht="409.5" customHeight="1" x14ac:dyDescent="0.2">
      <c r="A59" s="13">
        <v>41</v>
      </c>
      <c r="B59" s="9" t="s">
        <v>25</v>
      </c>
      <c r="C59" s="52" t="s">
        <v>276</v>
      </c>
      <c r="D59" s="52" t="s">
        <v>210</v>
      </c>
    </row>
    <row r="60" spans="1:5" ht="63.75" x14ac:dyDescent="0.2">
      <c r="A60" s="13">
        <v>42</v>
      </c>
      <c r="B60" s="9" t="s">
        <v>26</v>
      </c>
      <c r="C60" s="10" t="s">
        <v>277</v>
      </c>
      <c r="D60" s="118" t="s">
        <v>278</v>
      </c>
    </row>
    <row r="61" spans="1:5" ht="51" x14ac:dyDescent="0.2">
      <c r="A61" s="13">
        <v>43</v>
      </c>
      <c r="B61" s="9" t="s">
        <v>27</v>
      </c>
      <c r="C61" s="10" t="s">
        <v>6</v>
      </c>
      <c r="D61" s="10" t="s">
        <v>209</v>
      </c>
    </row>
    <row r="62" spans="1:5" ht="89.25" x14ac:dyDescent="0.2">
      <c r="A62" s="13">
        <v>44</v>
      </c>
      <c r="B62" s="9" t="s">
        <v>28</v>
      </c>
      <c r="C62" s="10" t="s">
        <v>6</v>
      </c>
      <c r="D62" s="10" t="s">
        <v>209</v>
      </c>
    </row>
    <row r="63" spans="1:5" ht="102" customHeight="1" x14ac:dyDescent="0.2">
      <c r="A63" s="13">
        <v>45</v>
      </c>
      <c r="B63" s="20" t="s">
        <v>180</v>
      </c>
      <c r="C63" s="10" t="s">
        <v>6</v>
      </c>
      <c r="D63" s="69" t="s">
        <v>258</v>
      </c>
      <c r="E63" s="2" t="s">
        <v>111</v>
      </c>
    </row>
    <row r="64" spans="1:5" ht="98.25" customHeight="1" x14ac:dyDescent="0.2">
      <c r="A64" s="13">
        <v>46</v>
      </c>
      <c r="B64" s="9" t="s">
        <v>29</v>
      </c>
      <c r="C64" s="52" t="s">
        <v>211</v>
      </c>
      <c r="D64" s="76" t="s">
        <v>212</v>
      </c>
    </row>
    <row r="65" spans="1:5" ht="51" x14ac:dyDescent="0.2">
      <c r="A65" s="13">
        <v>47</v>
      </c>
      <c r="B65" s="20" t="s">
        <v>107</v>
      </c>
      <c r="C65" s="10" t="s">
        <v>277</v>
      </c>
      <c r="D65" s="118" t="s">
        <v>279</v>
      </c>
      <c r="E65" s="2" t="s">
        <v>111</v>
      </c>
    </row>
    <row r="66" spans="1:5" ht="36.75" customHeight="1" x14ac:dyDescent="0.2">
      <c r="B66" s="152" t="s">
        <v>181</v>
      </c>
      <c r="C66" s="152"/>
      <c r="D66" s="152"/>
    </row>
    <row r="67" spans="1:5" ht="14.25" customHeight="1" x14ac:dyDescent="0.2">
      <c r="B67" s="64"/>
      <c r="C67" s="64"/>
      <c r="D67" s="88" t="s">
        <v>141</v>
      </c>
    </row>
    <row r="68" spans="1:5" ht="38.25" customHeight="1" x14ac:dyDescent="0.2">
      <c r="A68" s="63" t="s">
        <v>3</v>
      </c>
      <c r="B68" s="63" t="s">
        <v>0</v>
      </c>
      <c r="C68" s="53" t="s">
        <v>114</v>
      </c>
      <c r="D68" s="53" t="s">
        <v>115</v>
      </c>
    </row>
    <row r="69" spans="1:5" ht="25.5" x14ac:dyDescent="0.2">
      <c r="A69" s="13">
        <v>48</v>
      </c>
      <c r="B69" s="9" t="s">
        <v>31</v>
      </c>
      <c r="C69" s="71">
        <v>65107577.5</v>
      </c>
      <c r="D69" s="71">
        <v>74889106</v>
      </c>
    </row>
    <row r="70" spans="1:5" x14ac:dyDescent="0.2">
      <c r="A70" s="13">
        <v>49</v>
      </c>
      <c r="B70" s="9" t="s">
        <v>9</v>
      </c>
      <c r="C70" s="71">
        <v>53946554.799999997</v>
      </c>
      <c r="D70" s="71">
        <v>63723606.299999997</v>
      </c>
    </row>
    <row r="71" spans="1:5" ht="25.5" x14ac:dyDescent="0.2">
      <c r="A71" s="13">
        <v>50</v>
      </c>
      <c r="B71" s="9" t="s">
        <v>16</v>
      </c>
      <c r="C71" s="71">
        <v>53946554.799999997</v>
      </c>
      <c r="D71" s="71">
        <v>63723606.299999997</v>
      </c>
    </row>
    <row r="72" spans="1:5" ht="25.5" x14ac:dyDescent="0.2">
      <c r="A72" s="13">
        <v>51</v>
      </c>
      <c r="B72" s="9" t="s">
        <v>33</v>
      </c>
      <c r="C72" s="71">
        <v>44159650.200000003</v>
      </c>
      <c r="D72" s="71">
        <v>46930857.399999999</v>
      </c>
    </row>
    <row r="73" spans="1:5" ht="38.25" x14ac:dyDescent="0.2">
      <c r="A73" s="13" t="s">
        <v>182</v>
      </c>
      <c r="B73" s="89" t="s">
        <v>34</v>
      </c>
      <c r="C73" s="71">
        <v>27078463.800000001</v>
      </c>
      <c r="D73" s="71">
        <v>27078463.800000001</v>
      </c>
    </row>
    <row r="74" spans="1:5" ht="63.75" x14ac:dyDescent="0.2">
      <c r="A74" s="13" t="s">
        <v>183</v>
      </c>
      <c r="B74" s="89" t="s">
        <v>184</v>
      </c>
      <c r="C74" s="71">
        <v>17081186.399999999</v>
      </c>
      <c r="D74" s="71">
        <v>19852393.599999998</v>
      </c>
    </row>
    <row r="75" spans="1:5" ht="25.5" x14ac:dyDescent="0.2">
      <c r="A75" s="13">
        <v>52</v>
      </c>
      <c r="B75" s="9" t="s">
        <v>30</v>
      </c>
      <c r="C75" s="71">
        <v>7319553.7999999998</v>
      </c>
      <c r="D75" s="71">
        <v>8624042.8200000003</v>
      </c>
    </row>
    <row r="76" spans="1:5" ht="25.5" x14ac:dyDescent="0.2">
      <c r="A76" s="13">
        <v>53</v>
      </c>
      <c r="B76" s="9" t="s">
        <v>32</v>
      </c>
      <c r="C76" s="81">
        <v>74989635.900000006</v>
      </c>
      <c r="D76" s="81">
        <v>80127194.900000006</v>
      </c>
    </row>
    <row r="77" spans="1:5" ht="38.25" x14ac:dyDescent="0.2">
      <c r="A77" s="13">
        <v>54</v>
      </c>
      <c r="B77" s="9" t="s">
        <v>113</v>
      </c>
      <c r="C77" s="81">
        <v>71900560.267000005</v>
      </c>
      <c r="D77" s="81">
        <v>77015503.858999997</v>
      </c>
    </row>
    <row r="78" spans="1:5" ht="25.5" x14ac:dyDescent="0.2">
      <c r="A78" s="13">
        <v>55</v>
      </c>
      <c r="B78" s="24" t="s">
        <v>103</v>
      </c>
      <c r="C78" s="81">
        <v>22560308.943999998</v>
      </c>
      <c r="D78" s="81">
        <v>23829060.134</v>
      </c>
      <c r="E78" s="2" t="s">
        <v>111</v>
      </c>
    </row>
    <row r="79" spans="1:5" ht="38.25" x14ac:dyDescent="0.2">
      <c r="A79" s="13">
        <v>56</v>
      </c>
      <c r="B79" s="24" t="s">
        <v>156</v>
      </c>
      <c r="C79" s="81">
        <v>100000</v>
      </c>
      <c r="D79" s="81">
        <v>100000</v>
      </c>
    </row>
    <row r="80" spans="1:5" ht="38.25" x14ac:dyDescent="0.2">
      <c r="A80" s="13">
        <v>57</v>
      </c>
      <c r="B80" s="24" t="s">
        <v>12</v>
      </c>
      <c r="C80" s="81">
        <v>22560308.943999998</v>
      </c>
      <c r="D80" s="81">
        <v>23829060.134</v>
      </c>
    </row>
    <row r="81" spans="1:5" ht="38.25" x14ac:dyDescent="0.2">
      <c r="A81" s="13">
        <v>58</v>
      </c>
      <c r="B81" s="24" t="s">
        <v>14</v>
      </c>
      <c r="C81" s="81">
        <v>20275236.388</v>
      </c>
      <c r="D81" s="81">
        <v>21106327.638999999</v>
      </c>
    </row>
    <row r="82" spans="1:5" ht="51" x14ac:dyDescent="0.2">
      <c r="A82" s="13">
        <v>59</v>
      </c>
      <c r="B82" s="24" t="s">
        <v>15</v>
      </c>
      <c r="C82" s="81">
        <v>20275236.388</v>
      </c>
      <c r="D82" s="81">
        <v>21106327.638999999</v>
      </c>
    </row>
    <row r="83" spans="1:5" ht="76.5" x14ac:dyDescent="0.2">
      <c r="A83" s="13">
        <v>60</v>
      </c>
      <c r="B83" s="24" t="s">
        <v>97</v>
      </c>
      <c r="C83" s="119">
        <v>2415113.6</v>
      </c>
      <c r="D83" s="119">
        <v>2415113.6</v>
      </c>
      <c r="E83" s="2" t="s">
        <v>111</v>
      </c>
    </row>
    <row r="84" spans="1:5" ht="38.25" x14ac:dyDescent="0.2">
      <c r="A84" s="13">
        <v>61</v>
      </c>
      <c r="B84" s="24" t="s">
        <v>140</v>
      </c>
      <c r="C84" s="92">
        <v>445629.1</v>
      </c>
      <c r="D84" s="91">
        <v>19911.5</v>
      </c>
    </row>
    <row r="85" spans="1:5" ht="25.5" x14ac:dyDescent="0.2">
      <c r="A85" s="13">
        <v>62</v>
      </c>
      <c r="B85" s="9" t="s">
        <v>119</v>
      </c>
      <c r="C85" s="71">
        <v>9882058.4000000004</v>
      </c>
      <c r="D85" s="71">
        <v>5238088.9000000004</v>
      </c>
    </row>
    <row r="86" spans="1:5" ht="38.25" x14ac:dyDescent="0.2">
      <c r="A86" s="13">
        <v>63</v>
      </c>
      <c r="B86" s="9" t="s">
        <v>7</v>
      </c>
      <c r="C86" s="71">
        <v>10054.44</v>
      </c>
      <c r="D86" s="80">
        <v>5288.8</v>
      </c>
    </row>
    <row r="87" spans="1:5" ht="51" x14ac:dyDescent="0.2">
      <c r="A87" s="13">
        <v>64</v>
      </c>
      <c r="B87" s="9" t="s">
        <v>185</v>
      </c>
      <c r="C87" s="71">
        <v>0</v>
      </c>
      <c r="D87" s="80">
        <v>151.69999999999999</v>
      </c>
    </row>
    <row r="88" spans="1:5" ht="25.5" x14ac:dyDescent="0.2">
      <c r="A88" s="13">
        <v>65</v>
      </c>
      <c r="B88" s="9" t="s">
        <v>8</v>
      </c>
      <c r="C88" s="71">
        <v>1000000</v>
      </c>
      <c r="D88" s="71">
        <v>0</v>
      </c>
    </row>
    <row r="89" spans="1:5" ht="51" x14ac:dyDescent="0.2">
      <c r="A89" s="13">
        <v>66</v>
      </c>
      <c r="B89" s="9" t="s">
        <v>13</v>
      </c>
      <c r="C89" s="71">
        <v>192052.55</v>
      </c>
      <c r="D89" s="71">
        <v>192052.55</v>
      </c>
    </row>
    <row r="90" spans="1:5" ht="25.5" x14ac:dyDescent="0.2">
      <c r="A90" s="13">
        <v>67</v>
      </c>
      <c r="B90" s="9" t="s">
        <v>36</v>
      </c>
      <c r="C90" s="71">
        <v>4871111.33</v>
      </c>
      <c r="D90" s="71">
        <v>4799239.8</v>
      </c>
    </row>
    <row r="91" spans="1:5" ht="38.25" x14ac:dyDescent="0.2">
      <c r="A91" s="13">
        <v>68</v>
      </c>
      <c r="B91" s="11" t="s">
        <v>10</v>
      </c>
      <c r="C91" s="71">
        <v>4011.2</v>
      </c>
      <c r="D91" s="71">
        <v>4154.8</v>
      </c>
    </row>
    <row r="92" spans="1:5" x14ac:dyDescent="0.2">
      <c r="A92" s="17"/>
      <c r="B92" s="18"/>
      <c r="C92" s="19"/>
      <c r="D92" s="19"/>
    </row>
    <row r="93" spans="1:5" ht="46.5" customHeight="1" x14ac:dyDescent="0.2">
      <c r="A93" s="151" t="s">
        <v>186</v>
      </c>
      <c r="B93" s="151"/>
      <c r="C93" s="151"/>
      <c r="D93" s="151"/>
    </row>
    <row r="94" spans="1:5" x14ac:dyDescent="0.2">
      <c r="D94" s="70"/>
    </row>
    <row r="95" spans="1:5" ht="42.75" customHeight="1" x14ac:dyDescent="0.2">
      <c r="A95" s="63" t="s">
        <v>3</v>
      </c>
      <c r="B95" s="63" t="s">
        <v>0</v>
      </c>
      <c r="C95" s="53" t="s">
        <v>114</v>
      </c>
      <c r="D95" s="53" t="s">
        <v>115</v>
      </c>
    </row>
    <row r="96" spans="1:5" ht="35.25" customHeight="1" x14ac:dyDescent="0.2">
      <c r="A96" s="13">
        <v>69</v>
      </c>
      <c r="B96" s="9" t="s">
        <v>116</v>
      </c>
      <c r="C96" s="81">
        <v>70403835.099999994</v>
      </c>
      <c r="D96" s="78">
        <v>68871042.900000006</v>
      </c>
    </row>
    <row r="97" spans="1:6" ht="40.5" customHeight="1" x14ac:dyDescent="0.3">
      <c r="A97" s="13">
        <v>70</v>
      </c>
      <c r="B97" s="9" t="s">
        <v>117</v>
      </c>
      <c r="C97" s="71">
        <v>47395208.799999997</v>
      </c>
      <c r="D97" s="73">
        <v>48802664.399999999</v>
      </c>
      <c r="F97" s="67"/>
    </row>
    <row r="98" spans="1:6" ht="96" customHeight="1" x14ac:dyDescent="0.2">
      <c r="A98" s="13">
        <v>71</v>
      </c>
      <c r="B98" s="24" t="s">
        <v>120</v>
      </c>
      <c r="C98" s="79">
        <v>0.90100000000000002</v>
      </c>
      <c r="D98" s="85" t="s">
        <v>205</v>
      </c>
      <c r="E98" s="2" t="s">
        <v>111</v>
      </c>
    </row>
    <row r="99" spans="1:6" ht="91.5" customHeight="1" x14ac:dyDescent="0.2">
      <c r="A99" s="13">
        <v>72</v>
      </c>
      <c r="B99" s="24" t="s">
        <v>121</v>
      </c>
      <c r="C99" s="79">
        <v>0.75700000000000001</v>
      </c>
      <c r="D99" s="85" t="s">
        <v>205</v>
      </c>
      <c r="E99" s="2" t="s">
        <v>111</v>
      </c>
    </row>
    <row r="100" spans="1:6" ht="88.5" customHeight="1" x14ac:dyDescent="0.2">
      <c r="A100" s="13">
        <v>73</v>
      </c>
      <c r="B100" s="24" t="s">
        <v>122</v>
      </c>
      <c r="C100" s="68" t="s">
        <v>205</v>
      </c>
      <c r="D100" s="68" t="s">
        <v>205</v>
      </c>
      <c r="E100" s="2" t="s">
        <v>111</v>
      </c>
    </row>
    <row r="101" spans="1:6" ht="75" customHeight="1" x14ac:dyDescent="0.2">
      <c r="A101" s="13">
        <v>74</v>
      </c>
      <c r="B101" s="44" t="s">
        <v>123</v>
      </c>
      <c r="C101" s="90">
        <v>0.90100000000000002</v>
      </c>
      <c r="D101" s="72" t="s">
        <v>205</v>
      </c>
      <c r="E101" s="2" t="s">
        <v>111</v>
      </c>
    </row>
    <row r="102" spans="1:6" x14ac:dyDescent="0.2">
      <c r="D102" s="70"/>
    </row>
    <row r="103" spans="1:6" ht="46.5" customHeight="1" x14ac:dyDescent="0.2">
      <c r="A103" s="151" t="s">
        <v>187</v>
      </c>
      <c r="B103" s="151"/>
      <c r="C103" s="151"/>
      <c r="D103" s="151"/>
    </row>
    <row r="104" spans="1:6" x14ac:dyDescent="0.2">
      <c r="D104" s="70"/>
    </row>
    <row r="105" spans="1:6" ht="42.75" customHeight="1" x14ac:dyDescent="0.2">
      <c r="A105" s="63" t="s">
        <v>3</v>
      </c>
      <c r="B105" s="63" t="s">
        <v>0</v>
      </c>
      <c r="C105" s="53" t="s">
        <v>114</v>
      </c>
      <c r="D105" s="53" t="s">
        <v>115</v>
      </c>
    </row>
    <row r="106" spans="1:6" ht="29.25" customHeight="1" x14ac:dyDescent="0.2">
      <c r="A106" s="13">
        <v>75</v>
      </c>
      <c r="B106" s="9" t="s">
        <v>104</v>
      </c>
      <c r="C106" s="58">
        <v>80716177.5</v>
      </c>
      <c r="D106" s="74" t="s">
        <v>205</v>
      </c>
    </row>
    <row r="107" spans="1:6" ht="50.25" customHeight="1" x14ac:dyDescent="0.2">
      <c r="A107" s="13">
        <v>76</v>
      </c>
      <c r="B107" s="9" t="s">
        <v>105</v>
      </c>
      <c r="C107" s="81">
        <v>62409618</v>
      </c>
      <c r="D107" s="74" t="s">
        <v>205</v>
      </c>
    </row>
    <row r="108" spans="1:6" ht="62.25" customHeight="1" x14ac:dyDescent="0.2">
      <c r="A108" s="13">
        <v>77</v>
      </c>
      <c r="B108" s="24" t="s">
        <v>120</v>
      </c>
      <c r="C108" s="77">
        <v>0.90100000000000002</v>
      </c>
      <c r="D108" s="86" t="s">
        <v>205</v>
      </c>
      <c r="E108" s="2" t="s">
        <v>111</v>
      </c>
    </row>
    <row r="109" spans="1:6" ht="93" customHeight="1" x14ac:dyDescent="0.2">
      <c r="A109" s="13">
        <v>78</v>
      </c>
      <c r="B109" s="24" t="s">
        <v>121</v>
      </c>
      <c r="C109" s="77">
        <v>0.80800000000000005</v>
      </c>
      <c r="D109" s="86" t="s">
        <v>205</v>
      </c>
      <c r="E109" s="2" t="s">
        <v>111</v>
      </c>
    </row>
    <row r="110" spans="1:6" ht="52.5" customHeight="1" x14ac:dyDescent="0.2">
      <c r="A110" s="13">
        <v>79</v>
      </c>
      <c r="B110" s="24" t="s">
        <v>122</v>
      </c>
      <c r="C110" s="68" t="s">
        <v>205</v>
      </c>
      <c r="D110" s="68" t="s">
        <v>205</v>
      </c>
      <c r="E110" s="2" t="s">
        <v>111</v>
      </c>
    </row>
    <row r="111" spans="1:6" ht="57" customHeight="1" x14ac:dyDescent="0.2">
      <c r="A111" s="13">
        <v>80</v>
      </c>
      <c r="B111" s="24" t="s">
        <v>123</v>
      </c>
      <c r="C111" s="90">
        <v>0.90100000000000002</v>
      </c>
      <c r="D111" s="72" t="s">
        <v>205</v>
      </c>
      <c r="E111" s="2" t="s">
        <v>111</v>
      </c>
    </row>
    <row r="112" spans="1:6" ht="31.5" customHeight="1" x14ac:dyDescent="0.25">
      <c r="A112" s="13">
        <v>81</v>
      </c>
      <c r="B112" s="24" t="s">
        <v>188</v>
      </c>
      <c r="C112" s="84">
        <v>9</v>
      </c>
      <c r="D112" s="87" t="s">
        <v>205</v>
      </c>
      <c r="E112" s="2" t="s">
        <v>111</v>
      </c>
    </row>
    <row r="113" spans="1:4" ht="78.75" customHeight="1" x14ac:dyDescent="0.2">
      <c r="A113" s="13">
        <v>82</v>
      </c>
      <c r="B113" s="24" t="s">
        <v>200</v>
      </c>
      <c r="C113" s="83">
        <v>0</v>
      </c>
      <c r="D113" s="82">
        <v>0</v>
      </c>
    </row>
    <row r="114" spans="1:4" ht="12.75" customHeight="1" x14ac:dyDescent="0.2"/>
    <row r="115" spans="1:4" ht="12.75" customHeight="1" x14ac:dyDescent="0.25">
      <c r="B115" s="31" t="s">
        <v>272</v>
      </c>
    </row>
    <row r="116" spans="1:4" ht="12" customHeight="1" x14ac:dyDescent="0.2"/>
    <row r="117" spans="1:4" ht="15.75" x14ac:dyDescent="0.25">
      <c r="B117" s="31" t="s">
        <v>273</v>
      </c>
    </row>
    <row r="118" spans="1:4" ht="15.75" x14ac:dyDescent="0.25">
      <c r="B118" s="31" t="s">
        <v>274</v>
      </c>
    </row>
  </sheetData>
  <mergeCells count="50">
    <mergeCell ref="A103:D103"/>
    <mergeCell ref="A93:D93"/>
    <mergeCell ref="B66:D66"/>
    <mergeCell ref="B51:D51"/>
    <mergeCell ref="B26:D26"/>
    <mergeCell ref="C49:D49"/>
    <mergeCell ref="C34:D34"/>
    <mergeCell ref="C35:D35"/>
    <mergeCell ref="C48:D48"/>
    <mergeCell ref="C31:D31"/>
    <mergeCell ref="C32:D32"/>
    <mergeCell ref="C36:D36"/>
    <mergeCell ref="C37:D37"/>
    <mergeCell ref="C38:D38"/>
    <mergeCell ref="C39:D39"/>
    <mergeCell ref="C40:D40"/>
    <mergeCell ref="C41:D41"/>
    <mergeCell ref="C19:D19"/>
    <mergeCell ref="C20:D20"/>
    <mergeCell ref="C21:D21"/>
    <mergeCell ref="C47:D47"/>
    <mergeCell ref="C42:D42"/>
    <mergeCell ref="C28:D28"/>
    <mergeCell ref="C29:D29"/>
    <mergeCell ref="C43:D43"/>
    <mergeCell ref="C44:D44"/>
    <mergeCell ref="C45:D45"/>
    <mergeCell ref="C46:D46"/>
    <mergeCell ref="C30:D30"/>
    <mergeCell ref="C22:D22"/>
    <mergeCell ref="B25:D25"/>
    <mergeCell ref="B24:D24"/>
    <mergeCell ref="C33:D33"/>
    <mergeCell ref="C17:D17"/>
    <mergeCell ref="C18:D18"/>
    <mergeCell ref="C8:D8"/>
    <mergeCell ref="C16:D16"/>
    <mergeCell ref="C9:D9"/>
    <mergeCell ref="C10:D10"/>
    <mergeCell ref="C11:D11"/>
    <mergeCell ref="C12:D12"/>
    <mergeCell ref="C13:D13"/>
    <mergeCell ref="C14:D14"/>
    <mergeCell ref="C15:D15"/>
    <mergeCell ref="B1:D1"/>
    <mergeCell ref="B2:D2"/>
    <mergeCell ref="B3:D3"/>
    <mergeCell ref="B4:D4"/>
    <mergeCell ref="C7:D7"/>
    <mergeCell ref="C6:D6"/>
  </mergeCells>
  <phoneticPr fontId="1" type="noConversion"/>
  <hyperlinks>
    <hyperlink ref="D64" r:id="rId1"/>
  </hyperlinks>
  <pageMargins left="0.15748031496062992" right="0.15748031496062992" top="0.39370078740157483" bottom="0.27559055118110237" header="0.15748031496062992" footer="0.23622047244094491"/>
  <pageSetup paperSize="9" scale="70" fitToHeight="0" orientation="landscape" r:id="rId2"/>
  <headerFooter differentFirst="1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0"/>
  <sheetViews>
    <sheetView view="pageBreakPreview" zoomScaleNormal="100" zoomScaleSheetLayoutView="100" workbookViewId="0">
      <selection activeCell="H9" sqref="H9:H18"/>
    </sheetView>
  </sheetViews>
  <sheetFormatPr defaultRowHeight="12.75" x14ac:dyDescent="0.2"/>
  <cols>
    <col min="1" max="1" width="6" style="2" customWidth="1"/>
    <col min="2" max="2" width="80.5703125" style="2" customWidth="1"/>
    <col min="3" max="8" width="25.7109375" style="2" customWidth="1"/>
    <col min="9" max="16384" width="9.140625" style="2"/>
  </cols>
  <sheetData>
    <row r="1" spans="1:9" ht="15.75" x14ac:dyDescent="0.25">
      <c r="H1" s="22" t="s">
        <v>57</v>
      </c>
    </row>
    <row r="2" spans="1:9" ht="15.75" x14ac:dyDescent="0.25">
      <c r="H2" s="22" t="s">
        <v>47</v>
      </c>
    </row>
    <row r="4" spans="1:9" ht="63.75" customHeight="1" x14ac:dyDescent="0.2">
      <c r="B4" s="156" t="s">
        <v>289</v>
      </c>
      <c r="C4" s="156"/>
      <c r="D4" s="156"/>
      <c r="E4" s="156"/>
      <c r="F4" s="156"/>
      <c r="G4" s="156"/>
      <c r="H4" s="156"/>
    </row>
    <row r="5" spans="1:9" ht="15.75" customHeight="1" x14ac:dyDescent="0.25">
      <c r="B5" s="39"/>
      <c r="C5" s="39"/>
      <c r="D5" s="39"/>
      <c r="E5" s="39"/>
      <c r="F5" s="39"/>
      <c r="G5" s="39"/>
      <c r="H5" s="46" t="s">
        <v>130</v>
      </c>
      <c r="I5" s="1"/>
    </row>
    <row r="6" spans="1:9" ht="47.25" customHeight="1" x14ac:dyDescent="0.2">
      <c r="A6" s="40" t="s">
        <v>3</v>
      </c>
      <c r="B6" s="40" t="s">
        <v>0</v>
      </c>
      <c r="C6" s="5" t="s">
        <v>124</v>
      </c>
      <c r="D6" s="5" t="s">
        <v>125</v>
      </c>
      <c r="E6" s="5" t="s">
        <v>126</v>
      </c>
      <c r="F6" s="5" t="s">
        <v>127</v>
      </c>
      <c r="G6" s="5" t="s">
        <v>128</v>
      </c>
      <c r="H6" s="5" t="s">
        <v>129</v>
      </c>
    </row>
    <row r="7" spans="1:9" ht="60.75" customHeight="1" x14ac:dyDescent="0.2">
      <c r="A7" s="21" t="s">
        <v>35</v>
      </c>
      <c r="B7" s="24" t="s">
        <v>109</v>
      </c>
      <c r="C7" s="3"/>
      <c r="D7" s="110">
        <f>SUM(D9:D18)</f>
        <v>0</v>
      </c>
      <c r="E7" s="24">
        <f t="shared" ref="E7:H7" si="0">SUM(E9:E18)</f>
        <v>207861.48250000001</v>
      </c>
      <c r="F7" s="24">
        <f t="shared" si="0"/>
        <v>359413.31749000004</v>
      </c>
      <c r="G7" s="24">
        <f t="shared" si="0"/>
        <v>0</v>
      </c>
      <c r="H7" s="110">
        <f t="shared" si="0"/>
        <v>567274.79998999997</v>
      </c>
    </row>
    <row r="8" spans="1:9" ht="14.25" x14ac:dyDescent="0.2">
      <c r="A8" s="21"/>
      <c r="B8" s="24" t="s">
        <v>53</v>
      </c>
      <c r="C8" s="3"/>
      <c r="D8" s="24"/>
      <c r="E8" s="24"/>
      <c r="F8" s="24"/>
      <c r="G8" s="24"/>
      <c r="H8" s="48"/>
    </row>
    <row r="9" spans="1:9" ht="25.5" x14ac:dyDescent="0.2">
      <c r="A9" s="21" t="s">
        <v>41</v>
      </c>
      <c r="B9" s="24" t="s">
        <v>280</v>
      </c>
      <c r="C9" s="111"/>
      <c r="D9" s="110">
        <v>0</v>
      </c>
      <c r="E9" s="110">
        <v>0</v>
      </c>
      <c r="F9" s="110">
        <v>5254.9</v>
      </c>
      <c r="G9" s="110">
        <v>0</v>
      </c>
      <c r="H9" s="110">
        <f>SUM(D9:G9)</f>
        <v>5254.9</v>
      </c>
    </row>
    <row r="10" spans="1:9" ht="25.5" x14ac:dyDescent="0.2">
      <c r="A10" s="21" t="s">
        <v>37</v>
      </c>
      <c r="B10" s="24" t="s">
        <v>281</v>
      </c>
      <c r="C10" s="111"/>
      <c r="D10" s="110">
        <v>0</v>
      </c>
      <c r="E10" s="110">
        <v>0</v>
      </c>
      <c r="F10" s="110">
        <v>11112</v>
      </c>
      <c r="G10" s="110">
        <v>0</v>
      </c>
      <c r="H10" s="110">
        <f t="shared" ref="H10:H18" si="1">SUM(D10:G10)</f>
        <v>11112</v>
      </c>
    </row>
    <row r="11" spans="1:9" x14ac:dyDescent="0.2">
      <c r="A11" s="21" t="s">
        <v>38</v>
      </c>
      <c r="B11" s="24" t="s">
        <v>282</v>
      </c>
      <c r="C11" s="111"/>
      <c r="D11" s="110">
        <v>0</v>
      </c>
      <c r="E11" s="110">
        <v>790.8</v>
      </c>
      <c r="F11" s="110">
        <v>0</v>
      </c>
      <c r="G11" s="110">
        <v>0</v>
      </c>
      <c r="H11" s="110">
        <f t="shared" si="1"/>
        <v>790.8</v>
      </c>
    </row>
    <row r="12" spans="1:9" ht="25.5" x14ac:dyDescent="0.2">
      <c r="A12" s="21" t="s">
        <v>39</v>
      </c>
      <c r="B12" s="24" t="s">
        <v>283</v>
      </c>
      <c r="C12" s="111"/>
      <c r="D12" s="110">
        <v>0</v>
      </c>
      <c r="E12" s="110">
        <v>0</v>
      </c>
      <c r="F12" s="110">
        <v>17000</v>
      </c>
      <c r="G12" s="110">
        <v>0</v>
      </c>
      <c r="H12" s="110">
        <f t="shared" si="1"/>
        <v>17000</v>
      </c>
    </row>
    <row r="13" spans="1:9" x14ac:dyDescent="0.2">
      <c r="A13" s="21" t="s">
        <v>259</v>
      </c>
      <c r="B13" s="24" t="s">
        <v>282</v>
      </c>
      <c r="C13" s="111"/>
      <c r="D13" s="110">
        <v>0</v>
      </c>
      <c r="E13" s="110">
        <v>21917.51109</v>
      </c>
      <c r="F13" s="110">
        <v>63582.48891</v>
      </c>
      <c r="G13" s="110">
        <v>0</v>
      </c>
      <c r="H13" s="110">
        <f t="shared" si="1"/>
        <v>85500</v>
      </c>
    </row>
    <row r="14" spans="1:9" ht="12.75" customHeight="1" x14ac:dyDescent="0.2">
      <c r="A14" s="21" t="s">
        <v>260</v>
      </c>
      <c r="B14" s="24" t="s">
        <v>284</v>
      </c>
      <c r="C14" s="111"/>
      <c r="D14" s="110">
        <v>0</v>
      </c>
      <c r="E14" s="110">
        <v>45167.3</v>
      </c>
      <c r="F14" s="110">
        <v>0</v>
      </c>
      <c r="G14" s="110">
        <v>0</v>
      </c>
      <c r="H14" s="110">
        <f t="shared" si="1"/>
        <v>45167.3</v>
      </c>
    </row>
    <row r="15" spans="1:9" ht="12.75" customHeight="1" x14ac:dyDescent="0.2">
      <c r="A15" s="21" t="s">
        <v>261</v>
      </c>
      <c r="B15" s="24" t="s">
        <v>285</v>
      </c>
      <c r="C15" s="111"/>
      <c r="D15" s="110">
        <v>0</v>
      </c>
      <c r="E15" s="110">
        <v>7214</v>
      </c>
      <c r="F15" s="110">
        <v>0</v>
      </c>
      <c r="G15" s="110">
        <v>0</v>
      </c>
      <c r="H15" s="110">
        <f t="shared" si="1"/>
        <v>7214</v>
      </c>
    </row>
    <row r="16" spans="1:9" ht="25.5" x14ac:dyDescent="0.2">
      <c r="A16" s="21" t="s">
        <v>262</v>
      </c>
      <c r="B16" s="24" t="s">
        <v>286</v>
      </c>
      <c r="C16" s="111"/>
      <c r="D16" s="110">
        <v>0</v>
      </c>
      <c r="E16" s="110">
        <v>99000</v>
      </c>
      <c r="F16" s="110">
        <v>0</v>
      </c>
      <c r="G16" s="110">
        <v>0</v>
      </c>
      <c r="H16" s="110">
        <f t="shared" si="1"/>
        <v>99000</v>
      </c>
    </row>
    <row r="17" spans="1:8" ht="25.5" x14ac:dyDescent="0.2">
      <c r="A17" s="21" t="s">
        <v>263</v>
      </c>
      <c r="B17" s="24" t="s">
        <v>287</v>
      </c>
      <c r="C17" s="111"/>
      <c r="D17" s="110">
        <v>0</v>
      </c>
      <c r="E17" s="110">
        <v>30116.37141</v>
      </c>
      <c r="F17" s="110">
        <v>262463.92858000001</v>
      </c>
      <c r="G17" s="110">
        <v>0</v>
      </c>
      <c r="H17" s="110">
        <f t="shared" si="1"/>
        <v>292580.29999000003</v>
      </c>
    </row>
    <row r="18" spans="1:8" ht="25.5" x14ac:dyDescent="0.2">
      <c r="A18" s="21" t="s">
        <v>264</v>
      </c>
      <c r="B18" s="24" t="s">
        <v>288</v>
      </c>
      <c r="C18" s="111"/>
      <c r="D18" s="110">
        <v>0</v>
      </c>
      <c r="E18" s="110">
        <v>3655.5</v>
      </c>
      <c r="F18" s="110">
        <v>0</v>
      </c>
      <c r="G18" s="110">
        <v>0</v>
      </c>
      <c r="H18" s="110">
        <f t="shared" si="1"/>
        <v>3655.5</v>
      </c>
    </row>
    <row r="20" spans="1:8" ht="35.25" customHeight="1" x14ac:dyDescent="0.25">
      <c r="A20" s="155" t="s">
        <v>147</v>
      </c>
      <c r="B20" s="155"/>
      <c r="C20" s="155"/>
      <c r="D20" s="155"/>
      <c r="E20" s="155"/>
      <c r="F20" s="155"/>
    </row>
  </sheetData>
  <mergeCells count="2">
    <mergeCell ref="A20:F20"/>
    <mergeCell ref="B4:H4"/>
  </mergeCells>
  <pageMargins left="0.15748031496062992" right="0.15748031496062992" top="0.39370078740157483" bottom="0.27559055118110237" header="0.15748031496062992" footer="0.23622047244094491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0"/>
  <sheetViews>
    <sheetView zoomScaleNormal="100" workbookViewId="0">
      <selection activeCell="B23" sqref="B23"/>
    </sheetView>
  </sheetViews>
  <sheetFormatPr defaultRowHeight="12.75" x14ac:dyDescent="0.2"/>
  <cols>
    <col min="1" max="1" width="6" style="2" customWidth="1"/>
    <col min="2" max="2" width="80.5703125" style="2" customWidth="1"/>
    <col min="3" max="4" width="25.7109375" style="2" customWidth="1"/>
    <col min="5" max="16384" width="9.140625" style="2"/>
  </cols>
  <sheetData>
    <row r="1" spans="1:4" ht="15.75" x14ac:dyDescent="0.25">
      <c r="D1" s="22" t="s">
        <v>58</v>
      </c>
    </row>
    <row r="2" spans="1:4" ht="15.75" x14ac:dyDescent="0.25">
      <c r="D2" s="22" t="s">
        <v>56</v>
      </c>
    </row>
    <row r="4" spans="1:4" ht="63.75" customHeight="1" x14ac:dyDescent="0.2">
      <c r="B4" s="156" t="s">
        <v>54</v>
      </c>
      <c r="C4" s="156"/>
      <c r="D4" s="156"/>
    </row>
    <row r="5" spans="1:4" ht="15.75" customHeight="1" x14ac:dyDescent="0.25">
      <c r="B5" s="39"/>
      <c r="C5" s="39"/>
      <c r="D5" s="46" t="s">
        <v>130</v>
      </c>
    </row>
    <row r="6" spans="1:4" ht="14.25" x14ac:dyDescent="0.2">
      <c r="A6" s="40" t="s">
        <v>3</v>
      </c>
      <c r="B6" s="40" t="s">
        <v>0</v>
      </c>
      <c r="C6" s="5" t="s">
        <v>131</v>
      </c>
      <c r="D6" s="5" t="s">
        <v>132</v>
      </c>
    </row>
    <row r="7" spans="1:4" ht="43.5" customHeight="1" x14ac:dyDescent="0.2">
      <c r="A7" s="21" t="s">
        <v>42</v>
      </c>
      <c r="B7" s="24" t="s">
        <v>52</v>
      </c>
      <c r="C7" s="48">
        <v>0</v>
      </c>
      <c r="D7" s="48">
        <v>0</v>
      </c>
    </row>
    <row r="8" spans="1:4" ht="14.25" x14ac:dyDescent="0.2">
      <c r="A8" s="21"/>
      <c r="B8" s="24" t="s">
        <v>55</v>
      </c>
      <c r="C8" s="45"/>
      <c r="D8" s="48"/>
    </row>
    <row r="9" spans="1:4" ht="14.25" x14ac:dyDescent="0.2">
      <c r="A9" s="21" t="s">
        <v>43</v>
      </c>
      <c r="B9" s="24"/>
      <c r="C9" s="45"/>
      <c r="D9" s="48"/>
    </row>
    <row r="10" spans="1:4" ht="14.25" x14ac:dyDescent="0.2">
      <c r="A10" s="21" t="s">
        <v>44</v>
      </c>
      <c r="B10" s="24"/>
      <c r="C10" s="45"/>
      <c r="D10" s="48"/>
    </row>
    <row r="11" spans="1:4" ht="14.25" x14ac:dyDescent="0.2">
      <c r="A11" s="21" t="s">
        <v>45</v>
      </c>
      <c r="B11" s="24"/>
      <c r="C11" s="45"/>
      <c r="D11" s="48"/>
    </row>
    <row r="12" spans="1:4" ht="14.25" x14ac:dyDescent="0.2">
      <c r="A12" s="21" t="s">
        <v>46</v>
      </c>
      <c r="B12" s="24"/>
      <c r="C12" s="45"/>
      <c r="D12" s="48"/>
    </row>
    <row r="13" spans="1:4" ht="14.25" x14ac:dyDescent="0.2">
      <c r="A13" s="21" t="s">
        <v>40</v>
      </c>
      <c r="B13" s="24"/>
      <c r="C13" s="45"/>
      <c r="D13" s="48"/>
    </row>
    <row r="14" spans="1:4" ht="12.75" customHeight="1" x14ac:dyDescent="0.2"/>
    <row r="15" spans="1:4" ht="25.5" customHeight="1" x14ac:dyDescent="0.25">
      <c r="B15" s="31" t="s">
        <v>272</v>
      </c>
    </row>
    <row r="16" spans="1:4" ht="12" customHeight="1" x14ac:dyDescent="0.2"/>
    <row r="17" spans="1:4" ht="15.75" x14ac:dyDescent="0.25">
      <c r="B17" s="31" t="s">
        <v>273</v>
      </c>
    </row>
    <row r="18" spans="1:4" ht="15.75" x14ac:dyDescent="0.25">
      <c r="B18" s="31" t="s">
        <v>274</v>
      </c>
    </row>
    <row r="20" spans="1:4" ht="34.5" customHeight="1" x14ac:dyDescent="0.25">
      <c r="A20" s="155" t="s">
        <v>147</v>
      </c>
      <c r="B20" s="155"/>
      <c r="C20" s="155"/>
      <c r="D20" s="155"/>
    </row>
  </sheetData>
  <mergeCells count="2">
    <mergeCell ref="B4:D4"/>
    <mergeCell ref="A20:D20"/>
  </mergeCells>
  <pageMargins left="0.15748031496062992" right="0.15748031496062992" top="0.39370078740157483" bottom="0.27559055118110237" header="0.15748031496062992" footer="0.23622047244094491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0"/>
  <sheetViews>
    <sheetView topLeftCell="A4" workbookViewId="0">
      <selection activeCell="A7" sqref="A7:E7"/>
    </sheetView>
  </sheetViews>
  <sheetFormatPr defaultRowHeight="15.75" x14ac:dyDescent="0.25"/>
  <cols>
    <col min="1" max="1" width="4.28515625" style="26" customWidth="1"/>
    <col min="2" max="2" width="29.7109375" style="26" customWidth="1"/>
    <col min="3" max="4" width="20.7109375" style="26" customWidth="1"/>
    <col min="5" max="5" width="20.140625" style="26" bestFit="1" customWidth="1"/>
    <col min="6" max="16384" width="9.140625" style="26"/>
  </cols>
  <sheetData>
    <row r="1" spans="1:5" x14ac:dyDescent="0.25">
      <c r="E1" s="22" t="s">
        <v>67</v>
      </c>
    </row>
    <row r="2" spans="1:5" ht="15.75" customHeight="1" x14ac:dyDescent="0.25">
      <c r="D2" s="161" t="s">
        <v>154</v>
      </c>
      <c r="E2" s="161"/>
    </row>
    <row r="3" spans="1:5" ht="31.5" customHeight="1" x14ac:dyDescent="0.25">
      <c r="D3" s="161"/>
      <c r="E3" s="161"/>
    </row>
    <row r="4" spans="1:5" x14ac:dyDescent="0.25">
      <c r="E4" s="27"/>
    </row>
    <row r="5" spans="1:5" ht="69.75" customHeight="1" x14ac:dyDescent="0.25">
      <c r="A5" s="158" t="s">
        <v>61</v>
      </c>
      <c r="B5" s="158"/>
      <c r="C5" s="158"/>
      <c r="D5" s="158"/>
      <c r="E5" s="158"/>
    </row>
    <row r="6" spans="1:5" x14ac:dyDescent="0.25">
      <c r="A6" s="25"/>
      <c r="B6" s="25"/>
      <c r="C6" s="25"/>
      <c r="D6" s="25"/>
      <c r="E6" s="25"/>
    </row>
    <row r="7" spans="1:5" x14ac:dyDescent="0.25">
      <c r="A7" s="159" t="s">
        <v>232</v>
      </c>
      <c r="B7" s="159"/>
      <c r="C7" s="159"/>
      <c r="D7" s="159"/>
      <c r="E7" s="159"/>
    </row>
    <row r="8" spans="1:5" x14ac:dyDescent="0.25">
      <c r="A8" s="160" t="s">
        <v>2</v>
      </c>
      <c r="B8" s="160"/>
      <c r="C8" s="160"/>
      <c r="D8" s="160"/>
      <c r="E8" s="160"/>
    </row>
    <row r="9" spans="1:5" x14ac:dyDescent="0.25">
      <c r="E9" s="27" t="s">
        <v>62</v>
      </c>
    </row>
    <row r="10" spans="1:5" ht="110.25" x14ac:dyDescent="0.25">
      <c r="A10" s="28" t="s">
        <v>63</v>
      </c>
      <c r="B10" s="28" t="s">
        <v>64</v>
      </c>
      <c r="C10" s="28" t="s">
        <v>189</v>
      </c>
      <c r="D10" s="28" t="s">
        <v>190</v>
      </c>
      <c r="E10" s="28" t="s">
        <v>65</v>
      </c>
    </row>
    <row r="11" spans="1:5" x14ac:dyDescent="0.25">
      <c r="A11" s="28">
        <v>1</v>
      </c>
      <c r="B11" s="28">
        <v>2</v>
      </c>
      <c r="C11" s="28">
        <v>3</v>
      </c>
      <c r="D11" s="28">
        <v>4</v>
      </c>
      <c r="E11" s="28" t="s">
        <v>66</v>
      </c>
    </row>
    <row r="12" spans="1:5" x14ac:dyDescent="0.25">
      <c r="A12" s="28">
        <v>1</v>
      </c>
      <c r="B12" s="34" t="s">
        <v>205</v>
      </c>
      <c r="C12" s="35" t="s">
        <v>205</v>
      </c>
      <c r="D12" s="35" t="s">
        <v>205</v>
      </c>
      <c r="E12" s="35" t="s">
        <v>205</v>
      </c>
    </row>
    <row r="13" spans="1:5" x14ac:dyDescent="0.25">
      <c r="A13" s="28">
        <v>2</v>
      </c>
      <c r="B13" s="29"/>
      <c r="C13" s="30"/>
      <c r="D13" s="30"/>
      <c r="E13" s="30"/>
    </row>
    <row r="14" spans="1:5" x14ac:dyDescent="0.25">
      <c r="A14" s="28">
        <v>3</v>
      </c>
      <c r="B14" s="29"/>
      <c r="C14" s="30"/>
      <c r="D14" s="30"/>
      <c r="E14" s="30"/>
    </row>
    <row r="15" spans="1:5" x14ac:dyDescent="0.25">
      <c r="A15" s="28">
        <v>4</v>
      </c>
      <c r="B15" s="29"/>
      <c r="C15" s="30"/>
      <c r="D15" s="30"/>
      <c r="E15" s="30"/>
    </row>
    <row r="16" spans="1:5" x14ac:dyDescent="0.25">
      <c r="A16" s="28">
        <v>5</v>
      </c>
      <c r="B16" s="29"/>
      <c r="C16" s="30"/>
      <c r="D16" s="30"/>
      <c r="E16" s="30"/>
    </row>
    <row r="17" spans="1:5" x14ac:dyDescent="0.25">
      <c r="A17" s="28">
        <v>6</v>
      </c>
      <c r="B17" s="29"/>
      <c r="C17" s="30"/>
      <c r="D17" s="30"/>
      <c r="E17" s="30"/>
    </row>
    <row r="18" spans="1:5" x14ac:dyDescent="0.25">
      <c r="A18" s="28">
        <v>7</v>
      </c>
      <c r="B18" s="29"/>
      <c r="C18" s="30"/>
      <c r="D18" s="30"/>
      <c r="E18" s="30"/>
    </row>
    <row r="19" spans="1:5" x14ac:dyDescent="0.25">
      <c r="A19" s="28">
        <v>8</v>
      </c>
      <c r="B19" s="29"/>
      <c r="C19" s="30"/>
      <c r="D19" s="30"/>
      <c r="E19" s="30"/>
    </row>
    <row r="20" spans="1:5" x14ac:dyDescent="0.25">
      <c r="A20" s="28">
        <v>9</v>
      </c>
      <c r="B20" s="29"/>
      <c r="C20" s="30"/>
      <c r="D20" s="30"/>
      <c r="E20" s="30"/>
    </row>
    <row r="21" spans="1:5" x14ac:dyDescent="0.25">
      <c r="A21" s="28">
        <v>10</v>
      </c>
      <c r="B21" s="29"/>
      <c r="C21" s="30"/>
      <c r="D21" s="30"/>
      <c r="E21" s="30"/>
    </row>
    <row r="22" spans="1:5" x14ac:dyDescent="0.25">
      <c r="A22" s="28">
        <v>11</v>
      </c>
      <c r="B22" s="29"/>
      <c r="C22" s="30"/>
      <c r="D22" s="30"/>
      <c r="E22" s="30"/>
    </row>
    <row r="23" spans="1:5" x14ac:dyDescent="0.25">
      <c r="A23" s="28">
        <v>12</v>
      </c>
      <c r="B23" s="29"/>
      <c r="C23" s="30"/>
      <c r="D23" s="30"/>
      <c r="E23" s="30"/>
    </row>
    <row r="25" spans="1:5" x14ac:dyDescent="0.25">
      <c r="A25" s="31" t="s">
        <v>272</v>
      </c>
    </row>
    <row r="26" spans="1:5" x14ac:dyDescent="0.25">
      <c r="A26" s="2"/>
    </row>
    <row r="27" spans="1:5" x14ac:dyDescent="0.25">
      <c r="A27" s="31" t="s">
        <v>273</v>
      </c>
    </row>
    <row r="28" spans="1:5" x14ac:dyDescent="0.25">
      <c r="A28" s="31" t="s">
        <v>274</v>
      </c>
    </row>
    <row r="30" spans="1:5" ht="41.25" customHeight="1" x14ac:dyDescent="0.25">
      <c r="A30" s="157" t="s">
        <v>191</v>
      </c>
      <c r="B30" s="157"/>
      <c r="C30" s="157"/>
      <c r="D30" s="157"/>
      <c r="E30" s="157"/>
    </row>
  </sheetData>
  <mergeCells count="5">
    <mergeCell ref="A30:E30"/>
    <mergeCell ref="A5:E5"/>
    <mergeCell ref="A7:E7"/>
    <mergeCell ref="A8:E8"/>
    <mergeCell ref="D2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workbookViewId="0">
      <selection activeCell="J48" sqref="J48"/>
    </sheetView>
  </sheetViews>
  <sheetFormatPr defaultRowHeight="15.75" x14ac:dyDescent="0.25"/>
  <cols>
    <col min="1" max="1" width="4.28515625" style="26" customWidth="1"/>
    <col min="2" max="2" width="32.7109375" style="26" customWidth="1"/>
    <col min="3" max="3" width="20.28515625" style="26" customWidth="1"/>
    <col min="4" max="5" width="29.140625" style="26" hidden="1" customWidth="1"/>
    <col min="6" max="6" width="16.140625" style="26" customWidth="1"/>
    <col min="7" max="7" width="14.28515625" style="26" customWidth="1"/>
    <col min="8" max="8" width="17" style="26" customWidth="1"/>
    <col min="9" max="9" width="15.5703125" style="26" customWidth="1"/>
    <col min="10" max="10" width="41.85546875" style="26" customWidth="1"/>
    <col min="11" max="11" width="0.140625" style="26" customWidth="1"/>
    <col min="12" max="16384" width="9.140625" style="26"/>
  </cols>
  <sheetData>
    <row r="1" spans="1:11" x14ac:dyDescent="0.25">
      <c r="J1" s="22" t="s">
        <v>70</v>
      </c>
    </row>
    <row r="2" spans="1:11" ht="15.75" customHeight="1" x14ac:dyDescent="0.25">
      <c r="I2" s="161" t="s">
        <v>154</v>
      </c>
      <c r="J2" s="161"/>
    </row>
    <row r="3" spans="1:11" ht="33" customHeight="1" x14ac:dyDescent="0.25">
      <c r="I3" s="161"/>
      <c r="J3" s="161"/>
    </row>
    <row r="4" spans="1:11" x14ac:dyDescent="0.25">
      <c r="J4" s="27"/>
    </row>
    <row r="5" spans="1:11" ht="120.75" customHeight="1" x14ac:dyDescent="0.25">
      <c r="A5" s="158" t="s">
        <v>192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11" x14ac:dyDescent="0.25">
      <c r="A6" s="25"/>
      <c r="B6" s="25"/>
      <c r="C6" s="25"/>
      <c r="D6" s="93"/>
      <c r="E6" s="93"/>
      <c r="F6" s="25"/>
      <c r="G6" s="25"/>
      <c r="H6" s="25"/>
      <c r="I6" s="25"/>
      <c r="J6" s="25"/>
    </row>
    <row r="7" spans="1:11" x14ac:dyDescent="0.25">
      <c r="A7" s="159" t="s">
        <v>232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1" x14ac:dyDescent="0.25">
      <c r="A8" s="162" t="s">
        <v>2</v>
      </c>
      <c r="B8" s="162"/>
      <c r="C8" s="162"/>
      <c r="D8" s="162"/>
      <c r="E8" s="162"/>
      <c r="F8" s="162"/>
      <c r="G8" s="162"/>
      <c r="H8" s="162"/>
      <c r="I8" s="162"/>
      <c r="J8" s="162"/>
    </row>
    <row r="9" spans="1:11" x14ac:dyDescent="0.25">
      <c r="J9" s="26" t="s">
        <v>62</v>
      </c>
    </row>
    <row r="10" spans="1:11" ht="257.25" customHeight="1" x14ac:dyDescent="0.25">
      <c r="A10" s="33" t="s">
        <v>63</v>
      </c>
      <c r="B10" s="33" t="s">
        <v>71</v>
      </c>
      <c r="C10" s="33" t="s">
        <v>193</v>
      </c>
      <c r="D10" s="33" t="s">
        <v>230</v>
      </c>
      <c r="E10" s="33" t="s">
        <v>231</v>
      </c>
      <c r="F10" s="33" t="s">
        <v>72</v>
      </c>
      <c r="G10" s="33" t="s">
        <v>194</v>
      </c>
      <c r="H10" s="33" t="s">
        <v>73</v>
      </c>
      <c r="I10" s="33" t="s">
        <v>69</v>
      </c>
      <c r="J10" s="33" t="s">
        <v>74</v>
      </c>
      <c r="K10" s="59" t="s">
        <v>202</v>
      </c>
    </row>
    <row r="11" spans="1:11" x14ac:dyDescent="0.25">
      <c r="A11" s="28">
        <v>1</v>
      </c>
      <c r="B11" s="34">
        <v>2</v>
      </c>
      <c r="C11" s="34">
        <v>3</v>
      </c>
      <c r="D11" s="34"/>
      <c r="E11" s="34"/>
      <c r="F11" s="35">
        <v>4</v>
      </c>
      <c r="G11" s="35">
        <v>5</v>
      </c>
      <c r="H11" s="35">
        <v>6</v>
      </c>
      <c r="I11" s="36" t="s">
        <v>75</v>
      </c>
      <c r="J11" s="35">
        <v>8</v>
      </c>
    </row>
    <row r="12" spans="1:11" ht="31.5" x14ac:dyDescent="0.25">
      <c r="A12" s="28">
        <v>1</v>
      </c>
      <c r="B12" s="98" t="s">
        <v>213</v>
      </c>
      <c r="C12" s="120">
        <f>199242.7+F12</f>
        <v>886779.2</v>
      </c>
      <c r="D12" s="120">
        <v>1480847.9</v>
      </c>
      <c r="E12" s="120">
        <v>13</v>
      </c>
      <c r="F12" s="121">
        <v>687536.5</v>
      </c>
      <c r="G12" s="122">
        <f>199242.7+H12</f>
        <v>776000</v>
      </c>
      <c r="H12" s="122">
        <v>576757.30000000005</v>
      </c>
      <c r="I12" s="123">
        <f>C12-G12</f>
        <v>110779.19999999995</v>
      </c>
      <c r="J12" s="124"/>
      <c r="K12" s="2"/>
    </row>
    <row r="13" spans="1:11" x14ac:dyDescent="0.25">
      <c r="A13" s="28">
        <v>2</v>
      </c>
      <c r="B13" s="98" t="s">
        <v>214</v>
      </c>
      <c r="C13" s="120">
        <f>216516.6+F13</f>
        <v>274451.7</v>
      </c>
      <c r="D13" s="120">
        <v>86131</v>
      </c>
      <c r="E13" s="120">
        <v>35</v>
      </c>
      <c r="F13" s="121">
        <v>57935.1</v>
      </c>
      <c r="G13" s="122">
        <f>178939.8+H13</f>
        <v>242022.69999999998</v>
      </c>
      <c r="H13" s="122">
        <v>63082.9</v>
      </c>
      <c r="I13" s="123">
        <f t="shared" ref="I13:I29" si="0">C13-G13</f>
        <v>32429.000000000029</v>
      </c>
      <c r="J13" s="124"/>
    </row>
    <row r="14" spans="1:11" ht="31.5" x14ac:dyDescent="0.25">
      <c r="A14" s="28">
        <v>3</v>
      </c>
      <c r="B14" s="98" t="s">
        <v>215</v>
      </c>
      <c r="C14" s="120">
        <f>184368.3+F14</f>
        <v>241022.69999999998</v>
      </c>
      <c r="D14" s="120">
        <v>82271.45199999999</v>
      </c>
      <c r="E14" s="120">
        <v>35</v>
      </c>
      <c r="F14" s="121">
        <v>56654.400000000001</v>
      </c>
      <c r="G14" s="122">
        <f>158149.4+H14</f>
        <v>223103.5</v>
      </c>
      <c r="H14" s="122">
        <v>64954.1</v>
      </c>
      <c r="I14" s="123">
        <f t="shared" si="0"/>
        <v>17919.199999999983</v>
      </c>
      <c r="J14" s="124"/>
    </row>
    <row r="15" spans="1:11" ht="31.5" x14ac:dyDescent="0.25">
      <c r="A15" s="95">
        <v>4</v>
      </c>
      <c r="B15" s="98" t="s">
        <v>216</v>
      </c>
      <c r="C15" s="120">
        <f>160818+F15</f>
        <v>219145.5</v>
      </c>
      <c r="D15" s="120">
        <v>88489.641000000003</v>
      </c>
      <c r="E15" s="120">
        <v>35</v>
      </c>
      <c r="F15" s="121">
        <v>58327.5</v>
      </c>
      <c r="G15" s="122">
        <f>114222.7+H15</f>
        <v>184430.14675000001</v>
      </c>
      <c r="H15" s="122">
        <v>70207.446750000003</v>
      </c>
      <c r="I15" s="123">
        <f t="shared" si="0"/>
        <v>34715.353249999986</v>
      </c>
      <c r="J15" s="124"/>
    </row>
    <row r="16" spans="1:11" ht="31.5" x14ac:dyDescent="0.25">
      <c r="A16" s="95">
        <v>5</v>
      </c>
      <c r="B16" s="98" t="s">
        <v>217</v>
      </c>
      <c r="C16" s="120">
        <f>276457.1+F16</f>
        <v>376191.3</v>
      </c>
      <c r="D16" s="120">
        <v>153995.03999999998</v>
      </c>
      <c r="E16" s="120">
        <v>35</v>
      </c>
      <c r="F16" s="121">
        <v>99734.2</v>
      </c>
      <c r="G16" s="122">
        <f>261463.8+H16</f>
        <v>375564.19999999995</v>
      </c>
      <c r="H16" s="122">
        <v>114100.4</v>
      </c>
      <c r="I16" s="123">
        <f t="shared" si="0"/>
        <v>627.10000000003492</v>
      </c>
      <c r="J16" s="124"/>
    </row>
    <row r="17" spans="1:10" ht="31.5" x14ac:dyDescent="0.25">
      <c r="A17" s="95">
        <v>6</v>
      </c>
      <c r="B17" s="98" t="s">
        <v>218</v>
      </c>
      <c r="C17" s="120">
        <f>242983.3+F17</f>
        <v>475578.69999999995</v>
      </c>
      <c r="D17" s="120">
        <v>348377.44500000001</v>
      </c>
      <c r="E17" s="120">
        <v>35</v>
      </c>
      <c r="F17" s="121">
        <v>232595.4</v>
      </c>
      <c r="G17" s="122">
        <f>85270.6+H17</f>
        <v>391272.30000000005</v>
      </c>
      <c r="H17" s="122">
        <v>306001.7</v>
      </c>
      <c r="I17" s="123">
        <f t="shared" si="0"/>
        <v>84306.399999999907</v>
      </c>
      <c r="J17" s="124"/>
    </row>
    <row r="18" spans="1:10" ht="31.5" x14ac:dyDescent="0.25">
      <c r="A18" s="95">
        <v>7</v>
      </c>
      <c r="B18" s="98" t="s">
        <v>219</v>
      </c>
      <c r="C18" s="120">
        <f>63256.4+F18</f>
        <v>127260.9</v>
      </c>
      <c r="D18" s="120">
        <v>91433.732999999993</v>
      </c>
      <c r="E18" s="120">
        <v>35</v>
      </c>
      <c r="F18" s="121">
        <v>64004.5</v>
      </c>
      <c r="G18" s="122">
        <f>34482.2+H18</f>
        <v>121226.3</v>
      </c>
      <c r="H18" s="122">
        <v>86744.1</v>
      </c>
      <c r="I18" s="123">
        <f t="shared" si="0"/>
        <v>6034.5999999999913</v>
      </c>
      <c r="J18" s="124"/>
    </row>
    <row r="19" spans="1:10" ht="31.5" x14ac:dyDescent="0.25">
      <c r="A19" s="95">
        <v>8</v>
      </c>
      <c r="B19" s="98" t="s">
        <v>220</v>
      </c>
      <c r="C19" s="120">
        <f>354013.1+F19</f>
        <v>438225.3</v>
      </c>
      <c r="D19" s="120">
        <v>120160.674</v>
      </c>
      <c r="E19" s="120">
        <v>35</v>
      </c>
      <c r="F19" s="121">
        <v>84212.2</v>
      </c>
      <c r="G19" s="122">
        <f>284226.9+H19</f>
        <v>388348.7</v>
      </c>
      <c r="H19" s="122">
        <v>104121.8</v>
      </c>
      <c r="I19" s="123">
        <f t="shared" si="0"/>
        <v>49876.599999999977</v>
      </c>
      <c r="J19" s="124"/>
    </row>
    <row r="20" spans="1:10" ht="31.5" x14ac:dyDescent="0.25">
      <c r="A20" s="95">
        <v>9</v>
      </c>
      <c r="B20" s="98" t="s">
        <v>221</v>
      </c>
      <c r="C20" s="120">
        <f>190493.1+F20</f>
        <v>254898.1</v>
      </c>
      <c r="D20" s="120">
        <v>92005.26400000001</v>
      </c>
      <c r="E20" s="120">
        <v>35</v>
      </c>
      <c r="F20" s="121">
        <v>64405</v>
      </c>
      <c r="G20" s="122">
        <f>158019.3+H20</f>
        <v>232891.5</v>
      </c>
      <c r="H20" s="122">
        <v>74872.2</v>
      </c>
      <c r="I20" s="123">
        <f t="shared" si="0"/>
        <v>22006.600000000006</v>
      </c>
      <c r="J20" s="124"/>
    </row>
    <row r="21" spans="1:10" ht="31.5" x14ac:dyDescent="0.25">
      <c r="A21" s="95">
        <v>10</v>
      </c>
      <c r="B21" s="98" t="s">
        <v>222</v>
      </c>
      <c r="C21" s="120">
        <f>103560.6+F21</f>
        <v>265928.80000000005</v>
      </c>
      <c r="D21" s="120">
        <v>256294.49</v>
      </c>
      <c r="E21" s="120">
        <v>35</v>
      </c>
      <c r="F21" s="121">
        <v>162368.20000000001</v>
      </c>
      <c r="G21" s="122">
        <f>102812.7+H21</f>
        <v>247653.90000000002</v>
      </c>
      <c r="H21" s="122">
        <v>144841.20000000001</v>
      </c>
      <c r="I21" s="123">
        <f t="shared" si="0"/>
        <v>18274.900000000023</v>
      </c>
      <c r="J21" s="124"/>
    </row>
    <row r="22" spans="1:10" ht="31.5" x14ac:dyDescent="0.25">
      <c r="A22" s="95">
        <v>11</v>
      </c>
      <c r="B22" s="98" t="s">
        <v>223</v>
      </c>
      <c r="C22" s="120">
        <f>250767.7+F22</f>
        <v>305826</v>
      </c>
      <c r="D22" s="120">
        <v>80691.94</v>
      </c>
      <c r="E22" s="120">
        <v>35</v>
      </c>
      <c r="F22" s="121">
        <v>55058.3</v>
      </c>
      <c r="G22" s="122">
        <f>220520.3+H22</f>
        <v>279232.8</v>
      </c>
      <c r="H22" s="122">
        <v>58712.5</v>
      </c>
      <c r="I22" s="123">
        <f t="shared" si="0"/>
        <v>26593.200000000012</v>
      </c>
      <c r="J22" s="124"/>
    </row>
    <row r="23" spans="1:10" ht="31.5" x14ac:dyDescent="0.25">
      <c r="A23" s="95">
        <v>12</v>
      </c>
      <c r="B23" s="98" t="s">
        <v>224</v>
      </c>
      <c r="C23" s="120">
        <f>102411.5+F23</f>
        <v>125600.2</v>
      </c>
      <c r="D23" s="120">
        <v>34203</v>
      </c>
      <c r="E23" s="120">
        <v>35</v>
      </c>
      <c r="F23" s="121">
        <v>23188.7</v>
      </c>
      <c r="G23" s="122">
        <f>96109.3+H23</f>
        <v>125413.6</v>
      </c>
      <c r="H23" s="122">
        <v>29304.3</v>
      </c>
      <c r="I23" s="123">
        <f t="shared" si="0"/>
        <v>186.59999999999127</v>
      </c>
      <c r="J23" s="124"/>
    </row>
    <row r="24" spans="1:10" ht="31.5" x14ac:dyDescent="0.25">
      <c r="A24" s="95">
        <v>13</v>
      </c>
      <c r="B24" s="98" t="s">
        <v>225</v>
      </c>
      <c r="C24" s="120">
        <f>162031.3+F24</f>
        <v>291482.8</v>
      </c>
      <c r="D24" s="120">
        <v>189901.91810000001</v>
      </c>
      <c r="E24" s="120">
        <v>35</v>
      </c>
      <c r="F24" s="121">
        <v>129451.5</v>
      </c>
      <c r="G24" s="122">
        <f>76589.7+H24</f>
        <v>235461.3</v>
      </c>
      <c r="H24" s="122">
        <v>158871.6</v>
      </c>
      <c r="I24" s="123">
        <f t="shared" si="0"/>
        <v>56021.5</v>
      </c>
      <c r="J24" s="124"/>
    </row>
    <row r="25" spans="1:10" ht="31.5" x14ac:dyDescent="0.25">
      <c r="A25" s="95">
        <v>14</v>
      </c>
      <c r="B25" s="98" t="s">
        <v>226</v>
      </c>
      <c r="C25" s="120">
        <f>54958.3+F25</f>
        <v>275087</v>
      </c>
      <c r="D25" s="120">
        <v>309524.29200000002</v>
      </c>
      <c r="E25" s="120">
        <v>35</v>
      </c>
      <c r="F25" s="121">
        <v>220128.7</v>
      </c>
      <c r="G25" s="122">
        <f>H25</f>
        <v>275087</v>
      </c>
      <c r="H25" s="122">
        <v>275087</v>
      </c>
      <c r="I25" s="123">
        <f t="shared" si="0"/>
        <v>0</v>
      </c>
      <c r="J25" s="124"/>
    </row>
    <row r="26" spans="1:10" ht="31.5" x14ac:dyDescent="0.25">
      <c r="A26" s="95">
        <v>15</v>
      </c>
      <c r="B26" s="98" t="s">
        <v>227</v>
      </c>
      <c r="C26" s="120">
        <f>83414.6+F26</f>
        <v>101962.90000000001</v>
      </c>
      <c r="D26" s="120">
        <v>27626.063999999998</v>
      </c>
      <c r="E26" s="120">
        <v>35</v>
      </c>
      <c r="F26" s="121">
        <v>18548.3</v>
      </c>
      <c r="G26" s="122">
        <f>75710.1+H26</f>
        <v>101270.70000000001</v>
      </c>
      <c r="H26" s="122">
        <v>25560.6</v>
      </c>
      <c r="I26" s="123">
        <f t="shared" si="0"/>
        <v>692.19999999999709</v>
      </c>
      <c r="J26" s="124"/>
    </row>
    <row r="27" spans="1:10" ht="110.25" x14ac:dyDescent="0.25">
      <c r="A27" s="95">
        <v>16</v>
      </c>
      <c r="B27" s="98" t="s">
        <v>228</v>
      </c>
      <c r="C27" s="120">
        <f>15487.1+F27</f>
        <v>143704.20000000001</v>
      </c>
      <c r="D27" s="120">
        <v>170018.23947</v>
      </c>
      <c r="E27" s="120">
        <v>37</v>
      </c>
      <c r="F27" s="121">
        <v>128217.1</v>
      </c>
      <c r="G27" s="122">
        <v>165534.50865365384</v>
      </c>
      <c r="H27" s="122">
        <v>101178.63765365384</v>
      </c>
      <c r="I27" s="123">
        <f t="shared" si="0"/>
        <v>-21830.308653653832</v>
      </c>
      <c r="J27" s="125" t="s">
        <v>233</v>
      </c>
    </row>
    <row r="28" spans="1:10" ht="31.5" x14ac:dyDescent="0.25">
      <c r="A28" s="95">
        <v>17</v>
      </c>
      <c r="B28" s="98" t="s">
        <v>229</v>
      </c>
      <c r="C28" s="120">
        <f>174841.4+F28</f>
        <v>297990.40000000002</v>
      </c>
      <c r="D28" s="120">
        <v>186654.4</v>
      </c>
      <c r="E28" s="120">
        <v>35</v>
      </c>
      <c r="F28" s="121">
        <v>123149</v>
      </c>
      <c r="G28" s="122">
        <f>77520.4+H28</f>
        <v>238236.19999999998</v>
      </c>
      <c r="H28" s="122">
        <v>160715.79999999999</v>
      </c>
      <c r="I28" s="123">
        <f t="shared" si="0"/>
        <v>59754.200000000041</v>
      </c>
      <c r="J28" s="124"/>
    </row>
    <row r="29" spans="1:10" x14ac:dyDescent="0.25">
      <c r="A29" s="95"/>
      <c r="B29" s="126" t="s">
        <v>76</v>
      </c>
      <c r="C29" s="127">
        <f>SUM(C12:C28)</f>
        <v>5101135.7</v>
      </c>
      <c r="D29" s="127">
        <f>SUM(D12:D28)</f>
        <v>3798626.4925699998</v>
      </c>
      <c r="E29" s="127"/>
      <c r="F29" s="127">
        <f>SUM(F12:F28)</f>
        <v>2265514.5999999996</v>
      </c>
      <c r="G29" s="123">
        <f>SUM(G12:G28)</f>
        <v>4602749.3554036533</v>
      </c>
      <c r="H29" s="123">
        <f>SUM(H12:H28)</f>
        <v>2415113.5844036541</v>
      </c>
      <c r="I29" s="123">
        <f t="shared" si="0"/>
        <v>498386.34459634684</v>
      </c>
      <c r="J29" s="124"/>
    </row>
    <row r="30" spans="1:10" hidden="1" x14ac:dyDescent="0.25">
      <c r="A30" s="95"/>
      <c r="B30" s="29"/>
      <c r="C30" s="29"/>
      <c r="D30" s="29"/>
      <c r="E30" s="29"/>
      <c r="F30" s="99"/>
      <c r="G30" s="30"/>
      <c r="H30" s="30"/>
      <c r="I30" s="30"/>
      <c r="J30" s="30"/>
    </row>
    <row r="31" spans="1:10" hidden="1" x14ac:dyDescent="0.25">
      <c r="A31" s="95"/>
      <c r="B31" s="29"/>
      <c r="C31" s="29"/>
      <c r="D31" s="29"/>
      <c r="E31" s="29"/>
      <c r="F31" s="30"/>
      <c r="G31" s="30"/>
      <c r="H31" s="30"/>
      <c r="I31" s="30"/>
      <c r="J31" s="30"/>
    </row>
    <row r="32" spans="1:10" hidden="1" x14ac:dyDescent="0.25">
      <c r="A32" s="95"/>
      <c r="B32" s="29"/>
      <c r="C32" s="29"/>
      <c r="D32" s="29"/>
      <c r="E32" s="29"/>
      <c r="F32" s="30"/>
      <c r="G32" s="30"/>
      <c r="H32" s="30"/>
      <c r="I32" s="30"/>
      <c r="J32" s="30"/>
    </row>
    <row r="33" spans="1:10" hidden="1" x14ac:dyDescent="0.25">
      <c r="A33" s="95"/>
      <c r="B33" s="29"/>
      <c r="C33" s="29"/>
      <c r="D33" s="29"/>
      <c r="E33" s="29"/>
      <c r="F33" s="30"/>
      <c r="G33" s="30"/>
      <c r="H33" s="30"/>
      <c r="I33" s="30"/>
      <c r="J33" s="30"/>
    </row>
    <row r="34" spans="1:10" hidden="1" x14ac:dyDescent="0.25">
      <c r="A34" s="95"/>
      <c r="B34" s="29"/>
      <c r="C34" s="29"/>
      <c r="D34" s="29"/>
      <c r="E34" s="29"/>
      <c r="F34" s="30"/>
      <c r="G34" s="30"/>
      <c r="H34" s="30"/>
      <c r="I34" s="30"/>
      <c r="J34" s="30"/>
    </row>
    <row r="35" spans="1:10" hidden="1" x14ac:dyDescent="0.25">
      <c r="A35" s="95"/>
      <c r="B35" s="29"/>
      <c r="C35" s="29"/>
      <c r="D35" s="29"/>
      <c r="E35" s="29"/>
      <c r="F35" s="30"/>
      <c r="G35" s="30"/>
      <c r="H35" s="30"/>
      <c r="I35" s="30"/>
      <c r="J35" s="30"/>
    </row>
    <row r="36" spans="1:10" hidden="1" x14ac:dyDescent="0.25">
      <c r="A36" s="95"/>
      <c r="B36" s="29"/>
      <c r="C36" s="29"/>
      <c r="D36" s="29"/>
      <c r="E36" s="29"/>
      <c r="F36" s="30"/>
      <c r="G36" s="30"/>
      <c r="H36" s="30"/>
      <c r="I36" s="30"/>
      <c r="J36" s="30"/>
    </row>
    <row r="37" spans="1:10" hidden="1" x14ac:dyDescent="0.25">
      <c r="A37" s="95"/>
      <c r="B37" s="29"/>
      <c r="C37" s="29"/>
      <c r="D37" s="29"/>
      <c r="E37" s="29"/>
      <c r="F37" s="30"/>
      <c r="G37" s="30"/>
      <c r="H37" s="30"/>
      <c r="I37" s="30"/>
      <c r="J37" s="30"/>
    </row>
    <row r="38" spans="1:10" hidden="1" x14ac:dyDescent="0.25">
      <c r="A38" s="95"/>
      <c r="B38" s="29"/>
      <c r="C38" s="29"/>
      <c r="D38" s="29"/>
      <c r="E38" s="29"/>
      <c r="F38" s="30"/>
      <c r="G38" s="30"/>
      <c r="H38" s="30"/>
      <c r="I38" s="30"/>
      <c r="J38" s="30"/>
    </row>
    <row r="39" spans="1:10" hidden="1" x14ac:dyDescent="0.25">
      <c r="A39" s="95"/>
      <c r="B39" s="29"/>
      <c r="C39" s="29"/>
      <c r="D39" s="29"/>
      <c r="E39" s="29"/>
      <c r="F39" s="30"/>
      <c r="G39" s="30"/>
      <c r="H39" s="30"/>
      <c r="I39" s="30"/>
      <c r="J39" s="30"/>
    </row>
    <row r="40" spans="1:10" hidden="1" x14ac:dyDescent="0.25">
      <c r="A40" s="95"/>
      <c r="B40" s="29"/>
      <c r="C40" s="29"/>
      <c r="D40" s="29"/>
      <c r="E40" s="29"/>
      <c r="F40" s="30"/>
      <c r="G40" s="30"/>
      <c r="H40" s="30"/>
      <c r="I40" s="30"/>
      <c r="J40" s="30"/>
    </row>
    <row r="41" spans="1:10" hidden="1" x14ac:dyDescent="0.25">
      <c r="A41" s="95"/>
      <c r="B41" s="29"/>
      <c r="C41" s="29"/>
      <c r="D41" s="29"/>
      <c r="E41" s="29"/>
      <c r="F41" s="30"/>
      <c r="G41" s="30"/>
      <c r="H41" s="30"/>
      <c r="I41" s="30"/>
      <c r="J41" s="30"/>
    </row>
    <row r="42" spans="1:10" hidden="1" x14ac:dyDescent="0.25">
      <c r="A42" s="95"/>
      <c r="B42" s="29"/>
      <c r="C42" s="29"/>
      <c r="D42" s="29"/>
      <c r="E42" s="29"/>
      <c r="F42" s="30"/>
      <c r="G42" s="30"/>
      <c r="H42" s="30"/>
      <c r="I42" s="30"/>
      <c r="J42" s="30"/>
    </row>
    <row r="43" spans="1:10" hidden="1" x14ac:dyDescent="0.25">
      <c r="A43" s="95"/>
      <c r="B43" s="29"/>
      <c r="C43" s="29"/>
      <c r="D43" s="29"/>
      <c r="E43" s="29"/>
      <c r="F43" s="30"/>
      <c r="G43" s="30"/>
      <c r="H43" s="30"/>
      <c r="I43" s="30"/>
      <c r="J43" s="30"/>
    </row>
    <row r="44" spans="1:10" hidden="1" x14ac:dyDescent="0.25">
      <c r="A44" s="30"/>
      <c r="B44" s="30" t="s">
        <v>76</v>
      </c>
      <c r="C44" s="30"/>
      <c r="D44" s="30"/>
      <c r="E44" s="30"/>
      <c r="F44" s="30"/>
      <c r="G44" s="30"/>
      <c r="H44" s="30"/>
      <c r="I44" s="30"/>
      <c r="J44" s="30"/>
    </row>
    <row r="45" spans="1:10" x14ac:dyDescent="0.25">
      <c r="C45" s="100"/>
      <c r="H45" s="100"/>
    </row>
    <row r="46" spans="1:10" x14ac:dyDescent="0.25">
      <c r="A46" s="31"/>
    </row>
    <row r="47" spans="1:10" x14ac:dyDescent="0.25">
      <c r="A47" s="31" t="s">
        <v>272</v>
      </c>
    </row>
    <row r="48" spans="1:10" x14ac:dyDescent="0.25">
      <c r="A48" s="2"/>
    </row>
    <row r="49" spans="1:10" x14ac:dyDescent="0.25">
      <c r="A49" s="31" t="s">
        <v>273</v>
      </c>
    </row>
    <row r="50" spans="1:10" x14ac:dyDescent="0.25">
      <c r="A50" s="31" t="s">
        <v>274</v>
      </c>
    </row>
    <row r="52" spans="1:10" ht="36" customHeight="1" x14ac:dyDescent="0.25">
      <c r="A52" s="157" t="s">
        <v>195</v>
      </c>
      <c r="B52" s="157"/>
      <c r="C52" s="157"/>
      <c r="D52" s="157"/>
      <c r="E52" s="157"/>
      <c r="F52" s="157"/>
      <c r="G52" s="157"/>
      <c r="H52" s="157"/>
      <c r="I52" s="157"/>
      <c r="J52" s="157"/>
    </row>
    <row r="53" spans="1:10" x14ac:dyDescent="0.25">
      <c r="A53" s="157"/>
      <c r="B53" s="157"/>
      <c r="C53" s="157"/>
      <c r="D53" s="157"/>
      <c r="E53" s="157"/>
      <c r="F53" s="157"/>
      <c r="G53" s="157"/>
    </row>
  </sheetData>
  <mergeCells count="6">
    <mergeCell ref="A53:G53"/>
    <mergeCell ref="I2:J3"/>
    <mergeCell ref="A5:J5"/>
    <mergeCell ref="A7:J7"/>
    <mergeCell ref="A8:J8"/>
    <mergeCell ref="A52:J5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1"/>
  <sheetViews>
    <sheetView workbookViewId="0">
      <selection activeCell="C9" sqref="C9"/>
    </sheetView>
  </sheetViews>
  <sheetFormatPr defaultRowHeight="15.75" x14ac:dyDescent="0.25"/>
  <cols>
    <col min="1" max="1" width="9.140625" style="26"/>
    <col min="2" max="2" width="59.28515625" style="26" customWidth="1"/>
    <col min="3" max="3" width="15.7109375" style="26" customWidth="1"/>
    <col min="4" max="4" width="31.28515625" style="26" customWidth="1"/>
    <col min="5" max="5" width="34.5703125" style="26" customWidth="1"/>
    <col min="6" max="20" width="8.7109375" style="26" customWidth="1"/>
    <col min="21" max="21" width="5.7109375" style="26" customWidth="1"/>
    <col min="22" max="22" width="7.140625" style="26" customWidth="1"/>
    <col min="23" max="23" width="7" style="26" customWidth="1"/>
    <col min="24" max="24" width="6.140625" style="26" customWidth="1"/>
    <col min="25" max="16384" width="9.140625" style="26"/>
  </cols>
  <sheetData>
    <row r="1" spans="1:5" x14ac:dyDescent="0.25">
      <c r="E1" s="22" t="s">
        <v>77</v>
      </c>
    </row>
    <row r="2" spans="1:5" x14ac:dyDescent="0.25">
      <c r="D2" s="161" t="s">
        <v>154</v>
      </c>
      <c r="E2" s="161"/>
    </row>
    <row r="3" spans="1:5" x14ac:dyDescent="0.25">
      <c r="D3" s="161"/>
      <c r="E3" s="161"/>
    </row>
    <row r="4" spans="1:5" x14ac:dyDescent="0.25">
      <c r="E4" s="27"/>
    </row>
    <row r="5" spans="1:5" ht="81" customHeight="1" x14ac:dyDescent="0.25">
      <c r="A5" s="158" t="s">
        <v>78</v>
      </c>
      <c r="B5" s="158"/>
      <c r="C5" s="158"/>
      <c r="D5" s="158"/>
      <c r="E5" s="158"/>
    </row>
    <row r="6" spans="1:5" x14ac:dyDescent="0.25">
      <c r="B6" s="25"/>
      <c r="C6" s="25"/>
      <c r="D6" s="25"/>
      <c r="E6" s="25"/>
    </row>
    <row r="7" spans="1:5" x14ac:dyDescent="0.25">
      <c r="A7" s="159" t="s">
        <v>232</v>
      </c>
      <c r="B7" s="159"/>
      <c r="C7" s="159"/>
      <c r="D7" s="159"/>
      <c r="E7" s="159"/>
    </row>
    <row r="8" spans="1:5" x14ac:dyDescent="0.25">
      <c r="A8" s="163" t="s">
        <v>2</v>
      </c>
      <c r="B8" s="163"/>
      <c r="C8" s="163"/>
      <c r="D8" s="163"/>
      <c r="E8" s="163"/>
    </row>
    <row r="9" spans="1:5" x14ac:dyDescent="0.25">
      <c r="B9" s="37"/>
      <c r="C9" s="37"/>
      <c r="D9" s="37"/>
      <c r="E9" s="37"/>
    </row>
    <row r="10" spans="1:5" ht="63" x14ac:dyDescent="0.25">
      <c r="A10" s="94" t="s">
        <v>63</v>
      </c>
      <c r="B10" s="94" t="s">
        <v>68</v>
      </c>
      <c r="C10" s="96" t="s">
        <v>79</v>
      </c>
      <c r="D10" s="96" t="s">
        <v>80</v>
      </c>
      <c r="E10" s="96" t="s">
        <v>81</v>
      </c>
    </row>
    <row r="11" spans="1:5" ht="15.75" customHeight="1" x14ac:dyDescent="0.25">
      <c r="A11" s="164">
        <v>1</v>
      </c>
      <c r="B11" s="165" t="s">
        <v>153</v>
      </c>
      <c r="C11" s="167" t="s">
        <v>82</v>
      </c>
      <c r="D11" s="96" t="s">
        <v>265</v>
      </c>
      <c r="E11" s="112">
        <v>1</v>
      </c>
    </row>
    <row r="12" spans="1:5" x14ac:dyDescent="0.25">
      <c r="A12" s="164"/>
      <c r="B12" s="165"/>
      <c r="C12" s="167"/>
      <c r="D12" s="96"/>
      <c r="E12" s="30"/>
    </row>
    <row r="13" spans="1:5" x14ac:dyDescent="0.25">
      <c r="A13" s="164"/>
      <c r="B13" s="165"/>
      <c r="C13" s="167"/>
      <c r="D13" s="96"/>
      <c r="E13" s="30"/>
    </row>
    <row r="14" spans="1:5" x14ac:dyDescent="0.25">
      <c r="A14" s="164"/>
      <c r="B14" s="165"/>
      <c r="C14" s="167"/>
      <c r="D14" s="96"/>
      <c r="E14" s="30"/>
    </row>
    <row r="15" spans="1:5" x14ac:dyDescent="0.25">
      <c r="A15" s="164"/>
      <c r="B15" s="166"/>
      <c r="C15" s="168"/>
      <c r="D15" s="96"/>
      <c r="E15" s="30"/>
    </row>
    <row r="16" spans="1:5" ht="39.75" customHeight="1" x14ac:dyDescent="0.25">
      <c r="A16" s="164"/>
      <c r="B16" s="166"/>
      <c r="C16" s="169" t="s">
        <v>83</v>
      </c>
      <c r="D16" s="170"/>
      <c r="E16" s="112">
        <v>1</v>
      </c>
    </row>
    <row r="17" spans="1:5" ht="31.5" x14ac:dyDescent="0.25">
      <c r="A17" s="164"/>
      <c r="B17" s="165"/>
      <c r="C17" s="167" t="s">
        <v>84</v>
      </c>
      <c r="D17" s="113" t="s">
        <v>229</v>
      </c>
      <c r="E17" s="114">
        <v>1.24</v>
      </c>
    </row>
    <row r="18" spans="1:5" ht="31.5" x14ac:dyDescent="0.25">
      <c r="A18" s="164"/>
      <c r="B18" s="165"/>
      <c r="C18" s="167"/>
      <c r="D18" s="115" t="s">
        <v>223</v>
      </c>
      <c r="E18" s="30">
        <v>1.22</v>
      </c>
    </row>
    <row r="19" spans="1:5" ht="31.5" x14ac:dyDescent="0.25">
      <c r="A19" s="164"/>
      <c r="B19" s="165"/>
      <c r="C19" s="167"/>
      <c r="D19" s="116" t="s">
        <v>216</v>
      </c>
      <c r="E19" s="30">
        <v>1.19</v>
      </c>
    </row>
    <row r="20" spans="1:5" ht="31.5" x14ac:dyDescent="0.25">
      <c r="A20" s="164"/>
      <c r="B20" s="165"/>
      <c r="C20" s="167"/>
      <c r="D20" s="115" t="s">
        <v>221</v>
      </c>
      <c r="E20" s="30">
        <v>1.03</v>
      </c>
    </row>
    <row r="21" spans="1:5" ht="31.5" x14ac:dyDescent="0.25">
      <c r="A21" s="164"/>
      <c r="B21" s="165"/>
      <c r="C21" s="167"/>
      <c r="D21" s="113" t="s">
        <v>218</v>
      </c>
      <c r="E21" s="114">
        <v>0.91</v>
      </c>
    </row>
    <row r="22" spans="1:5" ht="34.5" customHeight="1" x14ac:dyDescent="0.25">
      <c r="A22" s="164"/>
      <c r="B22" s="165"/>
      <c r="C22" s="169" t="s">
        <v>85</v>
      </c>
      <c r="D22" s="170"/>
      <c r="E22" s="117">
        <v>1.1000000000000001</v>
      </c>
    </row>
    <row r="23" spans="1:5" ht="15.75" customHeight="1" x14ac:dyDescent="0.25">
      <c r="A23" s="164">
        <v>2</v>
      </c>
      <c r="B23" s="165" t="s">
        <v>152</v>
      </c>
      <c r="C23" s="167" t="s">
        <v>82</v>
      </c>
      <c r="D23" s="96" t="s">
        <v>266</v>
      </c>
      <c r="E23" s="112">
        <v>0.99</v>
      </c>
    </row>
    <row r="24" spans="1:5" x14ac:dyDescent="0.25">
      <c r="A24" s="164"/>
      <c r="B24" s="165"/>
      <c r="C24" s="167"/>
      <c r="E24" s="30"/>
    </row>
    <row r="25" spans="1:5" x14ac:dyDescent="0.25">
      <c r="A25" s="164"/>
      <c r="B25" s="165"/>
      <c r="C25" s="167"/>
      <c r="D25" s="96"/>
      <c r="E25" s="30"/>
    </row>
    <row r="26" spans="1:5" x14ac:dyDescent="0.25">
      <c r="A26" s="164"/>
      <c r="B26" s="165"/>
      <c r="C26" s="167"/>
      <c r="D26" s="96"/>
      <c r="E26" s="30"/>
    </row>
    <row r="27" spans="1:5" x14ac:dyDescent="0.25">
      <c r="A27" s="164"/>
      <c r="B27" s="165"/>
      <c r="C27" s="167"/>
      <c r="D27" s="96"/>
      <c r="E27" s="30"/>
    </row>
    <row r="28" spans="1:5" ht="39" customHeight="1" x14ac:dyDescent="0.25">
      <c r="A28" s="164"/>
      <c r="B28" s="165"/>
      <c r="C28" s="169" t="s">
        <v>86</v>
      </c>
      <c r="D28" s="170"/>
      <c r="E28" s="30">
        <v>0.99</v>
      </c>
    </row>
    <row r="29" spans="1:5" ht="31.5" x14ac:dyDescent="0.25">
      <c r="A29" s="164"/>
      <c r="B29" s="165"/>
      <c r="C29" s="167" t="s">
        <v>84</v>
      </c>
      <c r="D29" s="113" t="s">
        <v>225</v>
      </c>
      <c r="E29" s="114">
        <v>0.61</v>
      </c>
    </row>
    <row r="30" spans="1:5" ht="31.5" x14ac:dyDescent="0.25">
      <c r="A30" s="164"/>
      <c r="B30" s="165"/>
      <c r="C30" s="167"/>
      <c r="D30" s="113" t="s">
        <v>215</v>
      </c>
      <c r="E30" s="114">
        <v>0.68</v>
      </c>
    </row>
    <row r="31" spans="1:5" ht="31.5" x14ac:dyDescent="0.25">
      <c r="A31" s="164"/>
      <c r="B31" s="165"/>
      <c r="C31" s="167"/>
      <c r="D31" s="113" t="s">
        <v>217</v>
      </c>
      <c r="E31" s="114">
        <v>0.8</v>
      </c>
    </row>
    <row r="32" spans="1:5" ht="31.5" x14ac:dyDescent="0.25">
      <c r="A32" s="164"/>
      <c r="B32" s="165"/>
      <c r="C32" s="167"/>
      <c r="D32" s="113" t="s">
        <v>226</v>
      </c>
      <c r="E32" s="114">
        <v>0.83</v>
      </c>
    </row>
    <row r="33" spans="1:5" ht="31.5" x14ac:dyDescent="0.25">
      <c r="A33" s="164"/>
      <c r="B33" s="165"/>
      <c r="C33" s="167"/>
      <c r="D33" s="113" t="s">
        <v>220</v>
      </c>
      <c r="E33" s="114">
        <v>0.89</v>
      </c>
    </row>
    <row r="34" spans="1:5" ht="36" customHeight="1" x14ac:dyDescent="0.25">
      <c r="A34" s="164"/>
      <c r="B34" s="165"/>
      <c r="C34" s="169" t="s">
        <v>87</v>
      </c>
      <c r="D34" s="170"/>
      <c r="E34" s="30">
        <v>0.76</v>
      </c>
    </row>
    <row r="36" spans="1:5" x14ac:dyDescent="0.25">
      <c r="A36" s="31" t="s">
        <v>272</v>
      </c>
      <c r="B36" s="31"/>
    </row>
    <row r="37" spans="1:5" x14ac:dyDescent="0.25">
      <c r="A37" s="2"/>
      <c r="B37" s="31"/>
    </row>
    <row r="38" spans="1:5" x14ac:dyDescent="0.25">
      <c r="A38" s="31" t="s">
        <v>273</v>
      </c>
      <c r="B38" s="31"/>
    </row>
    <row r="39" spans="1:5" x14ac:dyDescent="0.25">
      <c r="A39" s="31" t="s">
        <v>274</v>
      </c>
      <c r="B39" s="31"/>
    </row>
    <row r="41" spans="1:5" ht="33.75" customHeight="1" x14ac:dyDescent="0.25">
      <c r="A41" s="157" t="s">
        <v>88</v>
      </c>
      <c r="B41" s="157"/>
      <c r="C41" s="157"/>
      <c r="D41" s="157"/>
      <c r="E41" s="157"/>
    </row>
  </sheetData>
  <mergeCells count="17">
    <mergeCell ref="A41:E41"/>
    <mergeCell ref="A23:A34"/>
    <mergeCell ref="B23:B34"/>
    <mergeCell ref="C23:C27"/>
    <mergeCell ref="C28:D28"/>
    <mergeCell ref="C29:C33"/>
    <mergeCell ref="C34:D34"/>
    <mergeCell ref="D2:E3"/>
    <mergeCell ref="A5:E5"/>
    <mergeCell ref="A7:E7"/>
    <mergeCell ref="A8:E8"/>
    <mergeCell ref="A11:A22"/>
    <mergeCell ref="B11:B22"/>
    <mergeCell ref="C11:C15"/>
    <mergeCell ref="C16:D16"/>
    <mergeCell ref="C17:C21"/>
    <mergeCell ref="C22:D2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workbookViewId="0">
      <selection activeCell="C32" sqref="C32"/>
    </sheetView>
  </sheetViews>
  <sheetFormatPr defaultRowHeight="15.75" x14ac:dyDescent="0.25"/>
  <cols>
    <col min="1" max="1" width="6" style="26" customWidth="1"/>
    <col min="2" max="2" width="30.7109375" style="26" customWidth="1"/>
    <col min="3" max="3" width="55.5703125" style="26" customWidth="1"/>
    <col min="4" max="4" width="40" style="26" customWidth="1"/>
    <col min="5" max="5" width="30.7109375" style="26" customWidth="1"/>
    <col min="6" max="17" width="15.7109375" style="26" customWidth="1"/>
    <col min="18" max="16384" width="9.140625" style="26"/>
  </cols>
  <sheetData>
    <row r="1" spans="1:5" x14ac:dyDescent="0.25">
      <c r="E1" s="22" t="s">
        <v>99</v>
      </c>
    </row>
    <row r="2" spans="1:5" x14ac:dyDescent="0.25">
      <c r="D2" s="161" t="s">
        <v>154</v>
      </c>
      <c r="E2" s="161"/>
    </row>
    <row r="3" spans="1:5" x14ac:dyDescent="0.25">
      <c r="C3" s="27"/>
      <c r="D3" s="161"/>
      <c r="E3" s="161"/>
    </row>
    <row r="5" spans="1:5" ht="53.25" customHeight="1" x14ac:dyDescent="0.25">
      <c r="A5" s="158" t="s">
        <v>89</v>
      </c>
      <c r="B5" s="158"/>
      <c r="C5" s="158"/>
      <c r="D5" s="158"/>
      <c r="E5" s="158"/>
    </row>
    <row r="6" spans="1:5" x14ac:dyDescent="0.25">
      <c r="A6" s="25"/>
      <c r="B6" s="25"/>
      <c r="C6" s="25"/>
      <c r="D6" s="25"/>
      <c r="E6" s="25"/>
    </row>
    <row r="7" spans="1:5" x14ac:dyDescent="0.25">
      <c r="A7" s="159" t="s">
        <v>232</v>
      </c>
      <c r="B7" s="159"/>
      <c r="C7" s="159"/>
      <c r="D7" s="159"/>
      <c r="E7" s="159"/>
    </row>
    <row r="8" spans="1:5" x14ac:dyDescent="0.25">
      <c r="A8" s="162" t="s">
        <v>2</v>
      </c>
      <c r="B8" s="162"/>
      <c r="C8" s="162"/>
      <c r="D8" s="162"/>
      <c r="E8" s="162"/>
    </row>
    <row r="10" spans="1:5" ht="78.75" x14ac:dyDescent="0.25">
      <c r="A10" s="51" t="s">
        <v>63</v>
      </c>
      <c r="B10" s="51" t="s">
        <v>142</v>
      </c>
      <c r="C10" s="51" t="s">
        <v>108</v>
      </c>
      <c r="D10" s="51" t="s">
        <v>11</v>
      </c>
      <c r="E10" s="51" t="s">
        <v>146</v>
      </c>
    </row>
    <row r="11" spans="1:5" x14ac:dyDescent="0.25">
      <c r="A11" s="21"/>
      <c r="B11" s="9" t="s">
        <v>53</v>
      </c>
      <c r="C11" s="48"/>
      <c r="D11" s="48"/>
      <c r="E11" s="51"/>
    </row>
    <row r="12" spans="1:5" ht="140.25" x14ac:dyDescent="0.25">
      <c r="A12" s="21" t="s">
        <v>143</v>
      </c>
      <c r="B12" s="101" t="s">
        <v>234</v>
      </c>
      <c r="C12" s="101" t="s">
        <v>235</v>
      </c>
      <c r="D12" s="102" t="s">
        <v>236</v>
      </c>
      <c r="E12" s="103">
        <v>84680.6</v>
      </c>
    </row>
    <row r="13" spans="1:5" ht="165.75" x14ac:dyDescent="0.25">
      <c r="A13" s="21" t="s">
        <v>144</v>
      </c>
      <c r="B13" s="101" t="s">
        <v>237</v>
      </c>
      <c r="C13" s="101" t="s">
        <v>238</v>
      </c>
      <c r="D13" s="102" t="s">
        <v>239</v>
      </c>
      <c r="E13" s="103">
        <v>500</v>
      </c>
    </row>
    <row r="14" spans="1:5" ht="165.75" x14ac:dyDescent="0.25">
      <c r="A14" s="21" t="s">
        <v>145</v>
      </c>
      <c r="B14" s="11" t="s">
        <v>240</v>
      </c>
      <c r="C14" s="101" t="s">
        <v>241</v>
      </c>
      <c r="D14" s="102" t="s">
        <v>239</v>
      </c>
      <c r="E14" s="103">
        <v>700</v>
      </c>
    </row>
    <row r="15" spans="1:5" ht="165.75" x14ac:dyDescent="0.25">
      <c r="A15" s="21" t="s">
        <v>169</v>
      </c>
      <c r="B15" s="101" t="s">
        <v>242</v>
      </c>
      <c r="C15" s="101" t="s">
        <v>243</v>
      </c>
      <c r="D15" s="104" t="s">
        <v>239</v>
      </c>
      <c r="E15" s="103">
        <v>584.79999999999995</v>
      </c>
    </row>
    <row r="16" spans="1:5" ht="51" x14ac:dyDescent="0.25">
      <c r="A16" s="21" t="s">
        <v>170</v>
      </c>
      <c r="B16" s="105" t="s">
        <v>244</v>
      </c>
      <c r="C16" s="106" t="s">
        <v>245</v>
      </c>
      <c r="D16" s="107" t="s">
        <v>246</v>
      </c>
      <c r="E16" s="108">
        <v>50000</v>
      </c>
    </row>
    <row r="17" spans="1:5" ht="51.75" customHeight="1" x14ac:dyDescent="0.25">
      <c r="A17" s="21" t="s">
        <v>171</v>
      </c>
      <c r="B17" s="105" t="s">
        <v>247</v>
      </c>
      <c r="C17" s="106" t="s">
        <v>248</v>
      </c>
      <c r="D17" s="107" t="s">
        <v>249</v>
      </c>
      <c r="E17" s="108">
        <v>5210.5</v>
      </c>
    </row>
    <row r="18" spans="1:5" ht="63.75" x14ac:dyDescent="0.25">
      <c r="A18" s="21" t="s">
        <v>250</v>
      </c>
      <c r="B18" s="97" t="s">
        <v>251</v>
      </c>
      <c r="C18" s="106" t="s">
        <v>252</v>
      </c>
      <c r="D18" s="107" t="s">
        <v>253</v>
      </c>
      <c r="E18" s="109">
        <v>4342.8999999999996</v>
      </c>
    </row>
    <row r="19" spans="1:5" ht="43.5" customHeight="1" x14ac:dyDescent="0.25">
      <c r="A19" s="31" t="s">
        <v>272</v>
      </c>
      <c r="B19" s="16"/>
      <c r="C19" s="38"/>
      <c r="D19" s="38"/>
    </row>
    <row r="20" spans="1:5" x14ac:dyDescent="0.25">
      <c r="A20" s="2"/>
    </row>
    <row r="21" spans="1:5" x14ac:dyDescent="0.25">
      <c r="A21" s="31" t="s">
        <v>273</v>
      </c>
    </row>
    <row r="22" spans="1:5" x14ac:dyDescent="0.25">
      <c r="A22" s="31" t="s">
        <v>274</v>
      </c>
    </row>
    <row r="23" spans="1:5" x14ac:dyDescent="0.25">
      <c r="A23" s="2"/>
    </row>
    <row r="24" spans="1:5" ht="36" customHeight="1" x14ac:dyDescent="0.25">
      <c r="A24" s="157" t="s">
        <v>196</v>
      </c>
      <c r="B24" s="157"/>
      <c r="C24" s="157"/>
      <c r="D24" s="157"/>
      <c r="E24" s="157"/>
    </row>
  </sheetData>
  <mergeCells count="5">
    <mergeCell ref="A5:E5"/>
    <mergeCell ref="A7:E7"/>
    <mergeCell ref="A8:E8"/>
    <mergeCell ref="A24:E24"/>
    <mergeCell ref="D2:E3"/>
  </mergeCells>
  <hyperlinks>
    <hyperlink ref="D12" r:id="rId1"/>
    <hyperlink ref="D13" r:id="rId2"/>
    <hyperlink ref="D14" r:id="rId3"/>
    <hyperlink ref="D15" r:id="rId4"/>
    <hyperlink ref="D16" r:id="rId5"/>
    <hyperlink ref="D17" r:id="rId6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80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8"/>
  <sheetViews>
    <sheetView workbookViewId="0">
      <selection activeCell="F13" sqref="F13"/>
    </sheetView>
  </sheetViews>
  <sheetFormatPr defaultRowHeight="15.75" x14ac:dyDescent="0.25"/>
  <cols>
    <col min="1" max="1" width="4.28515625" style="26" customWidth="1"/>
    <col min="2" max="2" width="59.7109375" style="26" customWidth="1"/>
    <col min="3" max="3" width="39.5703125" style="26" bestFit="1" customWidth="1"/>
    <col min="4" max="16384" width="9.140625" style="26"/>
  </cols>
  <sheetData>
    <row r="1" spans="1:13" x14ac:dyDescent="0.25">
      <c r="C1" s="22" t="s">
        <v>100</v>
      </c>
    </row>
    <row r="2" spans="1:13" x14ac:dyDescent="0.25">
      <c r="B2" s="161" t="s">
        <v>163</v>
      </c>
      <c r="C2" s="161"/>
    </row>
    <row r="3" spans="1:13" x14ac:dyDescent="0.25">
      <c r="B3" s="161"/>
      <c r="C3" s="161"/>
    </row>
    <row r="5" spans="1:13" ht="72" customHeight="1" x14ac:dyDescent="0.25">
      <c r="A5" s="158" t="s">
        <v>197</v>
      </c>
      <c r="B5" s="158"/>
      <c r="C5" s="158"/>
      <c r="M5" s="32"/>
    </row>
    <row r="6" spans="1:13" x14ac:dyDescent="0.25">
      <c r="A6" s="25"/>
      <c r="B6" s="25"/>
      <c r="C6" s="25"/>
    </row>
    <row r="7" spans="1:13" x14ac:dyDescent="0.25">
      <c r="A7" s="159" t="s">
        <v>232</v>
      </c>
      <c r="B7" s="159"/>
      <c r="C7" s="159"/>
      <c r="H7" s="26" t="s">
        <v>106</v>
      </c>
    </row>
    <row r="8" spans="1:13" x14ac:dyDescent="0.25">
      <c r="A8" s="160" t="s">
        <v>2</v>
      </c>
      <c r="B8" s="160"/>
      <c r="C8" s="160"/>
    </row>
    <row r="10" spans="1:13" ht="31.5" x14ac:dyDescent="0.25">
      <c r="A10" s="95" t="s">
        <v>63</v>
      </c>
      <c r="B10" s="95" t="s">
        <v>95</v>
      </c>
      <c r="C10" s="95" t="s">
        <v>96</v>
      </c>
    </row>
    <row r="11" spans="1:13" x14ac:dyDescent="0.25">
      <c r="A11" s="95">
        <v>1</v>
      </c>
      <c r="B11" s="95">
        <v>2</v>
      </c>
      <c r="C11" s="95">
        <v>3</v>
      </c>
    </row>
    <row r="12" spans="1:13" ht="31.5" x14ac:dyDescent="0.25">
      <c r="A12" s="95">
        <v>1</v>
      </c>
      <c r="B12" s="29" t="s">
        <v>267</v>
      </c>
      <c r="C12" s="35" t="s">
        <v>268</v>
      </c>
    </row>
    <row r="13" spans="1:13" ht="78.75" x14ac:dyDescent="0.25">
      <c r="A13" s="95">
        <v>2</v>
      </c>
      <c r="B13" s="29" t="s">
        <v>269</v>
      </c>
      <c r="C13" s="35" t="s">
        <v>268</v>
      </c>
    </row>
    <row r="14" spans="1:13" ht="78.75" x14ac:dyDescent="0.25">
      <c r="A14" s="95">
        <v>3</v>
      </c>
      <c r="B14" s="29" t="s">
        <v>270</v>
      </c>
      <c r="C14" s="35" t="s">
        <v>268</v>
      </c>
    </row>
    <row r="15" spans="1:13" ht="63" x14ac:dyDescent="0.25">
      <c r="A15" s="95">
        <v>4</v>
      </c>
      <c r="B15" s="29" t="s">
        <v>271</v>
      </c>
      <c r="C15" s="35" t="s">
        <v>268</v>
      </c>
    </row>
    <row r="16" spans="1:13" x14ac:dyDescent="0.25">
      <c r="A16" s="2"/>
    </row>
    <row r="17" spans="1:1" x14ac:dyDescent="0.25">
      <c r="A17" s="31" t="s">
        <v>273</v>
      </c>
    </row>
    <row r="18" spans="1:1" x14ac:dyDescent="0.25">
      <c r="A18" s="31" t="s">
        <v>274</v>
      </c>
    </row>
  </sheetData>
  <mergeCells count="4">
    <mergeCell ref="A5:C5"/>
    <mergeCell ref="A7:C7"/>
    <mergeCell ref="A8:C8"/>
    <mergeCell ref="B2:C3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1"/>
  <sheetViews>
    <sheetView workbookViewId="0">
      <selection activeCell="B21" sqref="B21"/>
    </sheetView>
  </sheetViews>
  <sheetFormatPr defaultRowHeight="12.75" x14ac:dyDescent="0.2"/>
  <cols>
    <col min="1" max="1" width="4.28515625" style="2" customWidth="1"/>
    <col min="2" max="2" width="71.42578125" style="2" customWidth="1"/>
    <col min="3" max="3" width="20.7109375" style="2" customWidth="1"/>
    <col min="4" max="4" width="20.140625" style="2" customWidth="1"/>
    <col min="5" max="6" width="30.7109375" style="2" customWidth="1"/>
    <col min="7" max="16384" width="9.140625" style="2"/>
  </cols>
  <sheetData>
    <row r="1" spans="1:7" ht="15.75" x14ac:dyDescent="0.25">
      <c r="E1" s="26"/>
      <c r="F1" s="22" t="s">
        <v>162</v>
      </c>
    </row>
    <row r="2" spans="1:7" ht="12.75" customHeight="1" x14ac:dyDescent="0.2">
      <c r="E2" s="161" t="s">
        <v>163</v>
      </c>
      <c r="F2" s="161"/>
    </row>
    <row r="3" spans="1:7" ht="20.25" customHeight="1" x14ac:dyDescent="0.2">
      <c r="E3" s="161"/>
      <c r="F3" s="161"/>
    </row>
    <row r="4" spans="1:7" ht="15.75" x14ac:dyDescent="0.25">
      <c r="E4" s="50"/>
      <c r="F4" s="50"/>
    </row>
    <row r="5" spans="1:7" ht="14.25" x14ac:dyDescent="0.2">
      <c r="A5" s="156" t="s">
        <v>164</v>
      </c>
      <c r="B5" s="156"/>
      <c r="C5" s="156"/>
      <c r="D5" s="156"/>
      <c r="E5" s="156"/>
      <c r="F5" s="156"/>
    </row>
    <row r="6" spans="1:7" ht="14.25" x14ac:dyDescent="0.2">
      <c r="A6" s="171" t="s">
        <v>232</v>
      </c>
      <c r="B6" s="171"/>
      <c r="C6" s="171"/>
      <c r="D6" s="171"/>
      <c r="E6" s="171"/>
      <c r="F6" s="171"/>
    </row>
    <row r="7" spans="1:7" ht="15" x14ac:dyDescent="0.2">
      <c r="A7" s="172" t="s">
        <v>2</v>
      </c>
      <c r="B7" s="172"/>
      <c r="C7" s="172"/>
      <c r="D7" s="172"/>
      <c r="E7" s="172"/>
      <c r="F7" s="172"/>
    </row>
    <row r="8" spans="1:7" ht="14.25" x14ac:dyDescent="0.2">
      <c r="A8" s="49"/>
      <c r="B8" s="49"/>
      <c r="C8" s="49"/>
      <c r="D8" s="49"/>
      <c r="E8" s="49"/>
      <c r="F8" s="49"/>
    </row>
    <row r="9" spans="1:7" ht="15.75" customHeight="1" x14ac:dyDescent="0.25">
      <c r="B9" s="47"/>
      <c r="C9" s="47"/>
      <c r="D9" s="47"/>
      <c r="E9" s="47"/>
      <c r="F9" s="46"/>
      <c r="G9" s="47"/>
    </row>
    <row r="10" spans="1:7" ht="37.5" customHeight="1" x14ac:dyDescent="0.2">
      <c r="A10" s="173" t="s">
        <v>63</v>
      </c>
      <c r="B10" s="173" t="s">
        <v>0</v>
      </c>
      <c r="C10" s="173" t="s">
        <v>201</v>
      </c>
      <c r="D10" s="174" t="s">
        <v>132</v>
      </c>
      <c r="E10" s="173" t="s">
        <v>157</v>
      </c>
      <c r="F10" s="173"/>
    </row>
    <row r="11" spans="1:7" ht="36.75" customHeight="1" x14ac:dyDescent="0.2">
      <c r="A11" s="173"/>
      <c r="B11" s="173"/>
      <c r="C11" s="173"/>
      <c r="D11" s="175"/>
      <c r="E11" s="97" t="s">
        <v>1</v>
      </c>
      <c r="F11" s="97" t="s">
        <v>158</v>
      </c>
    </row>
    <row r="12" spans="1:7" ht="38.25" x14ac:dyDescent="0.2">
      <c r="A12" s="97">
        <v>1</v>
      </c>
      <c r="B12" s="52" t="s">
        <v>159</v>
      </c>
      <c r="C12" s="97">
        <v>0</v>
      </c>
      <c r="D12" s="97">
        <v>0</v>
      </c>
      <c r="E12" s="97"/>
      <c r="F12" s="53"/>
    </row>
    <row r="13" spans="1:7" ht="30.75" customHeight="1" x14ac:dyDescent="0.2">
      <c r="A13" s="97">
        <v>2</v>
      </c>
      <c r="B13" s="52" t="s">
        <v>160</v>
      </c>
      <c r="C13" s="97">
        <v>0</v>
      </c>
      <c r="D13" s="97">
        <v>0</v>
      </c>
      <c r="E13" s="97"/>
      <c r="F13" s="53"/>
    </row>
    <row r="14" spans="1:7" x14ac:dyDescent="0.2">
      <c r="A14" s="54"/>
      <c r="B14" s="55"/>
      <c r="C14" s="56"/>
      <c r="D14" s="56"/>
      <c r="E14" s="56"/>
      <c r="F14" s="56"/>
    </row>
    <row r="15" spans="1:7" ht="12.75" customHeight="1" x14ac:dyDescent="0.2"/>
    <row r="17" spans="1:4" ht="15.75" x14ac:dyDescent="0.25">
      <c r="A17" s="31" t="s">
        <v>272</v>
      </c>
      <c r="B17" s="57"/>
      <c r="C17" s="57"/>
      <c r="D17" s="57"/>
    </row>
    <row r="18" spans="1:4" ht="15.75" x14ac:dyDescent="0.25">
      <c r="A18" s="31"/>
      <c r="B18" s="57"/>
      <c r="C18" s="57"/>
      <c r="D18" s="57"/>
    </row>
    <row r="19" spans="1:4" ht="15.75" x14ac:dyDescent="0.25">
      <c r="A19" s="31" t="s">
        <v>273</v>
      </c>
      <c r="B19" s="57"/>
      <c r="C19" s="57"/>
      <c r="D19" s="57"/>
    </row>
    <row r="20" spans="1:4" ht="15.75" x14ac:dyDescent="0.25">
      <c r="A20" s="31" t="s">
        <v>274</v>
      </c>
      <c r="B20" s="57"/>
      <c r="C20" s="57"/>
      <c r="D20" s="57"/>
    </row>
    <row r="21" spans="1:4" ht="15.75" x14ac:dyDescent="0.25">
      <c r="A21" s="26" t="s">
        <v>161</v>
      </c>
      <c r="B21" s="57"/>
      <c r="C21" s="57"/>
      <c r="D21" s="57"/>
    </row>
  </sheetData>
  <mergeCells count="9">
    <mergeCell ref="E2:F3"/>
    <mergeCell ref="A5:F5"/>
    <mergeCell ref="A6:F6"/>
    <mergeCell ref="A7:F7"/>
    <mergeCell ref="A10:A11"/>
    <mergeCell ref="B10:B11"/>
    <mergeCell ref="C10:C11"/>
    <mergeCell ref="D10:D11"/>
    <mergeCell ref="E10:F10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Сведения</vt:lpstr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Сведения!Область_печати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0353</dc:creator>
  <cp:lastModifiedBy>Инзиев Иса Илесович</cp:lastModifiedBy>
  <cp:lastPrinted>2019-03-29T17:56:48Z</cp:lastPrinted>
  <dcterms:created xsi:type="dcterms:W3CDTF">2010-05-27T07:47:26Z</dcterms:created>
  <dcterms:modified xsi:type="dcterms:W3CDTF">2019-07-31T08:23:26Z</dcterms:modified>
</cp:coreProperties>
</file>